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 codeName="{1563B04E-AB91-75FE-B8BC-B18F01832D5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Turnier Sonntag Ende\"/>
    </mc:Choice>
  </mc:AlternateContent>
  <bookViews>
    <workbookView xWindow="120" yWindow="105" windowWidth="11595" windowHeight="6150"/>
  </bookViews>
  <sheets>
    <sheet name="PC-Version" sheetId="1" r:id="rId1"/>
  </sheets>
  <definedNames>
    <definedName name="_xlnm.Print_Area" localSheetId="0">'PC-Version'!$A$1:$BD$104</definedName>
  </definedNames>
  <calcPr calcId="171027"/>
</workbook>
</file>

<file path=xl/calcChain.xml><?xml version="1.0" encoding="utf-8"?>
<calcChain xmlns="http://schemas.openxmlformats.org/spreadsheetml/2006/main">
  <c r="G69" i="1" l="1"/>
  <c r="G73" i="1" s="1"/>
  <c r="G77" i="1" s="1"/>
  <c r="G81" i="1" s="1"/>
  <c r="G85" i="1" s="1"/>
  <c r="G89" i="1" s="1"/>
  <c r="AF89" i="1"/>
  <c r="AF85" i="1"/>
  <c r="O89" i="1"/>
  <c r="O85" i="1"/>
  <c r="J25" i="1"/>
  <c r="J27" i="1"/>
  <c r="J29" i="1"/>
  <c r="J31" i="1"/>
  <c r="J33" i="1"/>
  <c r="J35" i="1"/>
  <c r="J37" i="1"/>
  <c r="J39" i="1"/>
  <c r="J41" i="1"/>
  <c r="J43" i="1"/>
  <c r="BM38" i="1"/>
  <c r="BM33" i="1"/>
  <c r="BM39" i="1"/>
  <c r="BM34" i="1"/>
  <c r="M103" i="1"/>
  <c r="M101" i="1"/>
  <c r="M100" i="1"/>
  <c r="M98" i="1"/>
  <c r="M99" i="1"/>
  <c r="M97" i="1"/>
  <c r="M96" i="1"/>
  <c r="M95" i="1"/>
  <c r="M94" i="1"/>
  <c r="BM40" i="1"/>
  <c r="AG51" i="1" s="1"/>
  <c r="AF81" i="1" s="1"/>
  <c r="BM35" i="1"/>
  <c r="D53" i="1" s="1"/>
  <c r="BM41" i="1"/>
  <c r="BM32" i="1"/>
  <c r="D51" i="1" s="1"/>
  <c r="O81" i="1" s="1"/>
  <c r="BM42" i="1"/>
  <c r="BM31" i="1"/>
  <c r="D49" i="1" s="1"/>
  <c r="O69" i="1" s="1"/>
  <c r="B57" i="1"/>
  <c r="BQ39" i="1"/>
  <c r="BQ42" i="1"/>
  <c r="BQ38" i="1"/>
  <c r="BQ41" i="1"/>
  <c r="BQ40" i="1"/>
  <c r="AY51" i="1" s="1"/>
  <c r="BO39" i="1"/>
  <c r="BO42" i="1"/>
  <c r="BO38" i="1"/>
  <c r="BO41" i="1"/>
  <c r="BO40" i="1"/>
  <c r="BH40" i="1"/>
  <c r="BF28" i="1"/>
  <c r="BH32" i="1"/>
  <c r="BF36" i="1"/>
  <c r="BF43" i="1"/>
  <c r="BF27" i="1"/>
  <c r="BH31" i="1"/>
  <c r="BH36" i="1"/>
  <c r="BF39" i="1"/>
  <c r="BH43" i="1"/>
  <c r="BH28" i="1"/>
  <c r="BF35" i="1"/>
  <c r="BH39" i="1"/>
  <c r="BF44" i="1"/>
  <c r="BH27" i="1"/>
  <c r="BF32" i="1"/>
  <c r="BF40" i="1"/>
  <c r="BH44" i="1"/>
  <c r="BF31" i="1"/>
  <c r="BH35" i="1"/>
  <c r="BQ34" i="1"/>
  <c r="BQ33" i="1"/>
  <c r="BQ32" i="1"/>
  <c r="BQ35" i="1"/>
  <c r="BQ31" i="1"/>
  <c r="BO34" i="1"/>
  <c r="BO33" i="1"/>
  <c r="S52" i="1" s="1"/>
  <c r="BO32" i="1"/>
  <c r="BO35" i="1"/>
  <c r="BO31" i="1"/>
  <c r="S49" i="1" s="1"/>
  <c r="BH38" i="1"/>
  <c r="BF26" i="1"/>
  <c r="BH30" i="1"/>
  <c r="BF34" i="1"/>
  <c r="BF37" i="1"/>
  <c r="BH41" i="1"/>
  <c r="BH26" i="1"/>
  <c r="BF33" i="1"/>
  <c r="BH37" i="1"/>
  <c r="BF42" i="1"/>
  <c r="BH25" i="1"/>
  <c r="BF30" i="1"/>
  <c r="BF38" i="1"/>
  <c r="BH42" i="1"/>
  <c r="BF29" i="1"/>
  <c r="BH33" i="1"/>
  <c r="BF41" i="1"/>
  <c r="BF25" i="1"/>
  <c r="BH29" i="1"/>
  <c r="BH34" i="1"/>
  <c r="AF44" i="1"/>
  <c r="O44" i="1"/>
  <c r="AF43" i="1"/>
  <c r="O43" i="1"/>
  <c r="AF42" i="1"/>
  <c r="O42" i="1"/>
  <c r="AF41" i="1"/>
  <c r="O41" i="1"/>
  <c r="AF40" i="1"/>
  <c r="O40" i="1"/>
  <c r="AF39" i="1"/>
  <c r="O39" i="1"/>
  <c r="O38" i="1"/>
  <c r="AF37" i="1"/>
  <c r="O37" i="1"/>
  <c r="AF36" i="1"/>
  <c r="O36" i="1"/>
  <c r="AF35" i="1"/>
  <c r="O35" i="1"/>
  <c r="AF34" i="1"/>
  <c r="AF33" i="1"/>
  <c r="O33" i="1"/>
  <c r="AF32" i="1"/>
  <c r="O32" i="1"/>
  <c r="AF31" i="1"/>
  <c r="O31" i="1"/>
  <c r="AF30" i="1"/>
  <c r="O30" i="1"/>
  <c r="AF29" i="1"/>
  <c r="O29" i="1"/>
  <c r="AF28" i="1"/>
  <c r="O28" i="1"/>
  <c r="AF27" i="1"/>
  <c r="O27" i="1"/>
  <c r="AF26" i="1"/>
  <c r="AF25" i="1"/>
  <c r="O25" i="1"/>
  <c r="V53" i="1"/>
  <c r="B56" i="1"/>
  <c r="AY52" i="1" l="1"/>
  <c r="AV52" i="1"/>
  <c r="D52" i="1"/>
  <c r="AV51" i="1"/>
  <c r="S51" i="1"/>
  <c r="V52" i="1"/>
  <c r="AV50" i="1"/>
  <c r="AY50" i="1"/>
  <c r="V51" i="1"/>
  <c r="BR42" i="1"/>
  <c r="AV49" i="1"/>
  <c r="BN42" i="1"/>
  <c r="BN33" i="1"/>
  <c r="BN41" i="1"/>
  <c r="BN39" i="1"/>
  <c r="AG52" i="1"/>
  <c r="AF77" i="1" s="1"/>
  <c r="AG50" i="1"/>
  <c r="AF69" i="1" s="1"/>
  <c r="AY49" i="1"/>
  <c r="BR34" i="1"/>
  <c r="D50" i="1"/>
  <c r="AF73" i="1" s="1"/>
  <c r="BN31" i="1"/>
  <c r="V49" i="1"/>
  <c r="AG53" i="1"/>
  <c r="AF65" i="1" s="1"/>
  <c r="AG49" i="1"/>
  <c r="O73" i="1" s="1"/>
  <c r="AY53" i="1"/>
  <c r="V50" i="1"/>
  <c r="BR33" i="1"/>
  <c r="BR39" i="1"/>
  <c r="BR31" i="1"/>
  <c r="BR40" i="1"/>
  <c r="S50" i="1"/>
  <c r="BN38" i="1"/>
  <c r="AV53" i="1"/>
  <c r="BN34" i="1"/>
  <c r="BR32" i="1"/>
  <c r="BR35" i="1"/>
  <c r="X53" i="1" s="1"/>
  <c r="S53" i="1"/>
  <c r="BN40" i="1"/>
  <c r="BR38" i="1"/>
  <c r="BN32" i="1"/>
  <c r="BR41" i="1"/>
  <c r="BN35" i="1"/>
  <c r="P53" i="1" s="1"/>
  <c r="AS52" i="1" l="1"/>
  <c r="AS51" i="1"/>
  <c r="P50" i="1"/>
  <c r="BA51" i="1"/>
  <c r="BA53" i="1"/>
  <c r="P52" i="1"/>
  <c r="P49" i="1"/>
  <c r="BA49" i="1"/>
  <c r="AS49" i="1"/>
  <c r="BA52" i="1"/>
  <c r="X50" i="1"/>
  <c r="X52" i="1"/>
  <c r="AS50" i="1"/>
  <c r="X51" i="1"/>
  <c r="P51" i="1"/>
  <c r="AS53" i="1"/>
  <c r="BA50" i="1"/>
  <c r="X49" i="1"/>
</calcChain>
</file>

<file path=xl/sharedStrings.xml><?xml version="1.0" encoding="utf-8"?>
<sst xmlns="http://schemas.openxmlformats.org/spreadsheetml/2006/main" count="229" uniqueCount="76">
  <si>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</si>
  <si>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</si>
  <si>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</si>
  <si>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</si>
  <si>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</si>
  <si>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</si>
  <si>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</si>
  <si>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</si>
  <si>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</si>
  <si>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</si>
  <si>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</si>
  <si>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</si>
  <si>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</si>
  <si>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</si>
  <si>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</si>
  <si>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</si>
  <si>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</si>
  <si>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</si>
  <si>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</si>
  <si>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</si>
  <si>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</si>
  <si>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</si>
  <si>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</si>
  <si>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</si>
  <si>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</si>
  <si>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</si>
  <si>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</si>
  <si>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</si>
  <si>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</si>
  <si>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</si>
  <si>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</si>
  <si>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</si>
  <si>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</si>
  <si>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</si>
  <si>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</si>
  <si>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</si>
  <si>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</si>
  <si>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</si>
  <si>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</si>
  <si>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</si>
  <si>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Platz</t>
  </si>
  <si>
    <t>6.</t>
  </si>
  <si>
    <t>7.</t>
  </si>
  <si>
    <t>8.</t>
  </si>
  <si>
    <t>9.</t>
  </si>
  <si>
    <t>10.</t>
  </si>
  <si>
    <t>Spiel um Platz 5 und 6</t>
  </si>
  <si>
    <t>Spiel um Platz 7 und 8</t>
  </si>
  <si>
    <t>Spiel um Platz 9 und 10</t>
  </si>
  <si>
    <t>5. Gruppe A</t>
  </si>
  <si>
    <t>5. Gruppe B</t>
  </si>
  <si>
    <t>4. Gruppe A</t>
  </si>
  <si>
    <t>4. Gruppe B</t>
  </si>
  <si>
    <t>3. Gruppe A</t>
  </si>
  <si>
    <t>3. Gruppe B</t>
  </si>
  <si>
    <t>1. Halbfinale</t>
  </si>
  <si>
    <t>2. Halbfinale</t>
  </si>
  <si>
    <t>Verlierer Spiel 22</t>
  </si>
  <si>
    <t>Verlierer Spiel 23</t>
  </si>
  <si>
    <t>Sieger Spiel 22</t>
  </si>
  <si>
    <t>Sieger Spiel 23</t>
  </si>
  <si>
    <t>V. Platzierungen</t>
  </si>
  <si>
    <t xml:space="preserve">Beginn </t>
  </si>
  <si>
    <t>ESV Fortuna Celle 1934 e.V.</t>
  </si>
  <si>
    <t>Sonntag</t>
  </si>
  <si>
    <t>U 9</t>
  </si>
  <si>
    <t>ESV Fortuna Celle I</t>
  </si>
  <si>
    <t>ESV Fortuna Celle II</t>
  </si>
  <si>
    <t>MTV Eintracht Celle</t>
  </si>
  <si>
    <t>SSV Südwinsen</t>
  </si>
  <si>
    <t>Hannover 74</t>
  </si>
  <si>
    <t>SV Anderten</t>
  </si>
  <si>
    <t>SV Gifhorn</t>
  </si>
  <si>
    <t>SC Wietzenbruch</t>
  </si>
  <si>
    <t>VfL Westercelle</t>
  </si>
  <si>
    <t>3. Fortuna-Cup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</si>
</sst>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_ ;[Red]\-0\ "/>
  </numFmts>
  <fonts count="2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b/>
      <sz val="12"/>
      <name val="Arial"/>
    </font>
    <font>
      <sz val="22"/>
      <name val="Comic Sans MS"/>
      <family val="4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0"/>
      <name val="Arial"/>
    </font>
    <font>
      <sz val="18"/>
      <name val="Comic Sans MS"/>
      <family val="4"/>
    </font>
    <font>
      <b/>
      <sz val="14"/>
      <name val="Arial"/>
      <family val="2"/>
    </font>
    <font>
      <sz val="10"/>
      <name val="Arial"/>
    </font>
    <font>
      <sz val="10"/>
      <color indexed="9"/>
      <name val="Arial"/>
    </font>
    <font>
      <sz val="18"/>
      <color indexed="9"/>
      <name val="Comic Sans MS"/>
      <family val="4"/>
    </font>
    <font>
      <sz val="12"/>
      <color indexed="9"/>
      <name val="Arial"/>
    </font>
    <font>
      <b/>
      <sz val="10"/>
      <color indexed="9"/>
      <name val="Arial"/>
    </font>
    <font>
      <sz val="10"/>
      <color indexed="9"/>
      <name val="Arial"/>
      <family val="2"/>
    </font>
    <font>
      <sz val="8"/>
      <color indexed="9"/>
      <name val="Arial"/>
    </font>
    <font>
      <b/>
      <sz val="8"/>
      <color indexed="9"/>
      <name val="Arial"/>
    </font>
    <font>
      <b/>
      <sz val="9"/>
      <color indexed="9"/>
      <name val="Arial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sz val="18"/>
      <name val="Comic Sans MS"/>
      <family val="4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/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/>
    <xf numFmtId="0" fontId="6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4" fillId="0" borderId="10" xfId="0" applyFont="1" applyBorder="1"/>
    <xf numFmtId="0" fontId="14" fillId="0" borderId="0" xfId="0" applyFont="1" applyBorder="1"/>
    <xf numFmtId="0" fontId="14" fillId="0" borderId="11" xfId="0" applyFont="1" applyBorder="1"/>
    <xf numFmtId="0" fontId="8" fillId="0" borderId="10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2" xfId="0" applyFont="1" applyBorder="1"/>
    <xf numFmtId="0" fontId="8" fillId="0" borderId="13" xfId="0" applyFont="1" applyBorder="1"/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/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/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centerContinuous"/>
      <protection hidden="1"/>
    </xf>
    <xf numFmtId="0" fontId="17" fillId="0" borderId="0" xfId="0" applyFont="1" applyFill="1" applyBorder="1" applyAlignment="1" applyProtection="1">
      <alignment horizontal="centerContinuous"/>
      <protection hidden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readingOrder="2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/>
    <xf numFmtId="0" fontId="17" fillId="0" borderId="0" xfId="0" applyFont="1" applyBorder="1"/>
    <xf numFmtId="0" fontId="26" fillId="0" borderId="0" xfId="0" applyFont="1" applyBorder="1" applyProtection="1">
      <protection hidden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6" fillId="0" borderId="2" xfId="0" applyNumberFormat="1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165" fontId="0" fillId="0" borderId="34" xfId="0" applyNumberFormat="1" applyBorder="1" applyAlignment="1">
      <alignment horizontal="center" vertical="center"/>
    </xf>
    <xf numFmtId="165" fontId="0" fillId="0" borderId="3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shrinkToFit="1"/>
    </xf>
    <xf numFmtId="0" fontId="10" fillId="0" borderId="39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0" xfId="0" applyFont="1" applyBorder="1" applyAlignment="1">
      <alignment horizontal="left" shrinkToFit="1"/>
    </xf>
    <xf numFmtId="0" fontId="9" fillId="0" borderId="23" xfId="0" applyFont="1" applyBorder="1" applyAlignment="1">
      <alignment horizontal="left" shrinkToFit="1"/>
    </xf>
    <xf numFmtId="0" fontId="9" fillId="0" borderId="5" xfId="0" applyFont="1" applyBorder="1" applyAlignment="1">
      <alignment horizontal="left" shrinkToFit="1"/>
    </xf>
    <xf numFmtId="0" fontId="9" fillId="0" borderId="17" xfId="0" applyFont="1" applyBorder="1" applyAlignment="1">
      <alignment horizontal="left" shrinkToFit="1"/>
    </xf>
    <xf numFmtId="0" fontId="4" fillId="5" borderId="46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20" fontId="10" fillId="0" borderId="42" xfId="0" applyNumberFormat="1" applyFont="1" applyFill="1" applyBorder="1" applyAlignment="1">
      <alignment horizontal="center" vertical="center"/>
    </xf>
    <xf numFmtId="20" fontId="10" fillId="0" borderId="50" xfId="0" applyNumberFormat="1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 shrinkToFit="1"/>
    </xf>
    <xf numFmtId="20" fontId="10" fillId="0" borderId="47" xfId="0" applyNumberFormat="1" applyFont="1" applyFill="1" applyBorder="1" applyAlignment="1">
      <alignment horizontal="center" vertical="center"/>
    </xf>
    <xf numFmtId="20" fontId="10" fillId="0" borderId="48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49" xfId="0" applyFont="1" applyFill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shrinkToFit="1"/>
    </xf>
    <xf numFmtId="0" fontId="9" fillId="0" borderId="16" xfId="0" applyFont="1" applyBorder="1" applyAlignment="1">
      <alignment horizontal="left" shrinkToFit="1"/>
    </xf>
    <xf numFmtId="0" fontId="15" fillId="0" borderId="24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left" vertical="center"/>
      <protection hidden="1"/>
    </xf>
    <xf numFmtId="0" fontId="15" fillId="0" borderId="4" xfId="0" applyFont="1" applyBorder="1" applyAlignment="1" applyProtection="1">
      <alignment horizontal="left" vertical="center"/>
      <protection hidden="1"/>
    </xf>
    <xf numFmtId="0" fontId="15" fillId="0" borderId="26" xfId="0" applyFont="1" applyBorder="1" applyAlignment="1" applyProtection="1">
      <alignment horizontal="left" vertical="center"/>
      <protection hidden="1"/>
    </xf>
    <xf numFmtId="0" fontId="15" fillId="0" borderId="27" xfId="0" applyFont="1" applyBorder="1" applyAlignment="1" applyProtection="1">
      <alignment horizontal="center" vertic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1" fillId="4" borderId="28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66675</xdr:colOff>
      <xdr:row>0</xdr:row>
      <xdr:rowOff>85725</xdr:rowOff>
    </xdr:from>
    <xdr:to>
      <xdr:col>55</xdr:col>
      <xdr:colOff>38100</xdr:colOff>
      <xdr:row>8</xdr:row>
      <xdr:rowOff>34018</xdr:rowOff>
    </xdr:to>
    <xdr:pic>
      <xdr:nvPicPr>
        <xdr:cNvPr id="1042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9554" y="85725"/>
          <a:ext cx="1519238" cy="16321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44</xdr:row>
          <xdr:rowOff>85725</xdr:rowOff>
        </xdr:from>
        <xdr:to>
          <xdr:col>25</xdr:col>
          <xdr:colOff>47625</xdr:colOff>
          <xdr:row>46</xdr:row>
          <xdr:rowOff>28575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44</xdr:row>
          <xdr:rowOff>66675</xdr:rowOff>
        </xdr:from>
        <xdr:to>
          <xdr:col>53</xdr:col>
          <xdr:colOff>38100</xdr:colOff>
          <xdr:row>46</xdr:row>
          <xdr:rowOff>9525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DL103"/>
  <sheetViews>
    <sheetView showGridLines="0" tabSelected="1" topLeftCell="C79" zoomScale="112" zoomScaleNormal="112" workbookViewId="0">
      <selection activeCell="BM91" sqref="BM91"/>
    </sheetView>
  </sheetViews>
  <sheetFormatPr baseColWidth="10" defaultColWidth="1.7109375" defaultRowHeight="12.75" x14ac:dyDescent="0.2"/>
  <cols>
    <col min="1" max="55" width="1.7109375" customWidth="1"/>
    <col min="56" max="56" width="1.7109375" style="25" customWidth="1"/>
    <col min="57" max="57" width="1.7109375" style="39" customWidth="1"/>
    <col min="58" max="58" width="2.85546875" style="39" customWidth="1"/>
    <col min="59" max="59" width="2.140625" style="39" customWidth="1"/>
    <col min="60" max="60" width="2.85546875" style="39" customWidth="1"/>
    <col min="61" max="64" width="1.7109375" style="39" customWidth="1"/>
    <col min="65" max="65" width="21.28515625" style="39" customWidth="1"/>
    <col min="66" max="66" width="2.28515625" style="39" customWidth="1"/>
    <col min="67" max="67" width="3.140625" style="39" customWidth="1"/>
    <col min="68" max="68" width="1.7109375" style="39" customWidth="1"/>
    <col min="69" max="69" width="2.28515625" style="39" customWidth="1"/>
    <col min="70" max="70" width="2.5703125" style="39" customWidth="1"/>
    <col min="71" max="73" width="1.7109375" style="39" customWidth="1"/>
    <col min="74" max="80" width="1.7109375" style="40" customWidth="1"/>
    <col min="81" max="115" width="1.7109375" style="41" customWidth="1"/>
    <col min="116" max="116" width="1.7109375" style="25" customWidth="1"/>
  </cols>
  <sheetData>
    <row r="1" spans="1:116" ht="7.5" customHeight="1" x14ac:dyDescent="0.2">
      <c r="BD1" s="7"/>
      <c r="DL1" s="7"/>
    </row>
    <row r="2" spans="1:116" ht="29.25" x14ac:dyDescent="0.2">
      <c r="A2" s="191" t="s">
        <v>63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DL2" s="7"/>
    </row>
    <row r="3" spans="1:116" s="14" customFormat="1" ht="29.25" x14ac:dyDescent="0.6">
      <c r="A3" s="192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30"/>
      <c r="AR3" s="31"/>
      <c r="AS3" s="31"/>
      <c r="AT3" s="31" t="s">
        <v>38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6" s="2" customFormat="1" ht="23.25" x14ac:dyDescent="0.2">
      <c r="A4" s="193" t="s">
        <v>65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1:116" s="2" customFormat="1" ht="6" customHeight="1" x14ac:dyDescent="0.2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:116" s="2" customFormat="1" ht="15.75" x14ac:dyDescent="0.25">
      <c r="L6" s="3" t="s">
        <v>0</v>
      </c>
      <c r="M6" s="147" t="s">
        <v>64</v>
      </c>
      <c r="N6" s="147"/>
      <c r="O6" s="147"/>
      <c r="P6" s="147"/>
      <c r="Q6" s="147"/>
      <c r="R6" s="147"/>
      <c r="S6" s="147"/>
      <c r="T6" s="147"/>
      <c r="U6" s="2" t="s">
        <v>1</v>
      </c>
      <c r="Y6" s="148">
        <v>42540</v>
      </c>
      <c r="Z6" s="148"/>
      <c r="AA6" s="148"/>
      <c r="AB6" s="148"/>
      <c r="AC6" s="148"/>
      <c r="AD6" s="148"/>
      <c r="AE6" s="148"/>
      <c r="AF6" s="148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1:116" s="2" customFormat="1" ht="6" customHeight="1" x14ac:dyDescent="0.2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1:116" s="2" customFormat="1" ht="15" x14ac:dyDescent="0.2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1:116" s="2" customFormat="1" ht="6" customHeight="1" x14ac:dyDescent="0.2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1:116" s="2" customFormat="1" ht="15.75" x14ac:dyDescent="0.25">
      <c r="G10" s="6" t="s">
        <v>2</v>
      </c>
      <c r="H10" s="150">
        <v>0.39583333333333331</v>
      </c>
      <c r="I10" s="150"/>
      <c r="J10" s="150"/>
      <c r="K10" s="150"/>
      <c r="L10" s="150"/>
      <c r="M10" s="7" t="s">
        <v>3</v>
      </c>
      <c r="T10" s="6" t="s">
        <v>4</v>
      </c>
      <c r="U10" s="151">
        <v>1</v>
      </c>
      <c r="V10" s="151" t="s">
        <v>5</v>
      </c>
      <c r="W10" s="26" t="s">
        <v>39</v>
      </c>
      <c r="X10" s="111">
        <v>6.9444444444444441E-3</v>
      </c>
      <c r="Y10" s="111"/>
      <c r="Z10" s="111"/>
      <c r="AA10" s="111"/>
      <c r="AB10" s="111"/>
      <c r="AC10" s="7" t="s">
        <v>6</v>
      </c>
      <c r="AK10" s="6" t="s">
        <v>7</v>
      </c>
      <c r="AL10" s="111">
        <v>6.9444444444444447E-4</v>
      </c>
      <c r="AM10" s="111"/>
      <c r="AN10" s="111"/>
      <c r="AO10" s="111"/>
      <c r="AP10" s="111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1:116" ht="9" customHeight="1" x14ac:dyDescent="0.2">
      <c r="BD11" s="22"/>
      <c r="DL11" s="22"/>
    </row>
    <row r="12" spans="1:116" ht="6" customHeight="1" x14ac:dyDescent="0.2">
      <c r="BD12" s="22"/>
      <c r="DL12" s="22"/>
    </row>
    <row r="13" spans="1:116" x14ac:dyDescent="0.2">
      <c r="B13" s="1" t="s">
        <v>8</v>
      </c>
      <c r="BD13" s="22"/>
      <c r="DL13" s="22"/>
    </row>
    <row r="14" spans="1:116" ht="6" customHeight="1" thickBot="1" x14ac:dyDescent="0.25">
      <c r="BD14" s="22"/>
      <c r="DL14" s="22"/>
    </row>
    <row r="15" spans="1:116" ht="16.5" thickBot="1" x14ac:dyDescent="0.3">
      <c r="B15" s="156" t="s">
        <v>14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8"/>
      <c r="AE15" s="156" t="s">
        <v>15</v>
      </c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8"/>
      <c r="BD15" s="22"/>
      <c r="DL15" s="22"/>
    </row>
    <row r="16" spans="1:116" ht="15" x14ac:dyDescent="0.2">
      <c r="B16" s="161" t="s">
        <v>9</v>
      </c>
      <c r="C16" s="162"/>
      <c r="D16" s="204" t="s">
        <v>66</v>
      </c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5"/>
      <c r="AE16" s="161" t="s">
        <v>9</v>
      </c>
      <c r="AF16" s="162"/>
      <c r="AG16" s="204" t="s">
        <v>67</v>
      </c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5"/>
      <c r="BD16" s="22"/>
      <c r="DL16" s="22"/>
    </row>
    <row r="17" spans="2:116" ht="15" x14ac:dyDescent="0.2">
      <c r="B17" s="163" t="s">
        <v>10</v>
      </c>
      <c r="C17" s="164"/>
      <c r="D17" s="152" t="s">
        <v>68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3"/>
      <c r="AE17" s="163" t="s">
        <v>10</v>
      </c>
      <c r="AF17" s="164"/>
      <c r="AG17" s="152" t="s">
        <v>69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3"/>
      <c r="BD17" s="22"/>
      <c r="DL17" s="22"/>
    </row>
    <row r="18" spans="2:116" ht="15" x14ac:dyDescent="0.2">
      <c r="B18" s="163" t="s">
        <v>11</v>
      </c>
      <c r="C18" s="164"/>
      <c r="D18" s="152" t="s">
        <v>71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3"/>
      <c r="AE18" s="163" t="s">
        <v>11</v>
      </c>
      <c r="AF18" s="164"/>
      <c r="AG18" s="152" t="s">
        <v>70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3"/>
      <c r="BD18" s="22"/>
      <c r="DL18" s="22"/>
    </row>
    <row r="19" spans="2:116" ht="15" x14ac:dyDescent="0.2">
      <c r="B19" s="163" t="s">
        <v>12</v>
      </c>
      <c r="C19" s="164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3"/>
      <c r="AE19" s="163" t="s">
        <v>12</v>
      </c>
      <c r="AF19" s="164"/>
      <c r="AG19" s="152" t="s">
        <v>72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3"/>
      <c r="BD19" s="22"/>
      <c r="DL19" s="22"/>
    </row>
    <row r="20" spans="2:116" ht="15.75" thickBot="1" x14ac:dyDescent="0.25">
      <c r="B20" s="159" t="s">
        <v>13</v>
      </c>
      <c r="C20" s="160"/>
      <c r="D20" s="154" t="s">
        <v>73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5"/>
      <c r="AE20" s="159" t="s">
        <v>13</v>
      </c>
      <c r="AF20" s="160"/>
      <c r="AG20" s="154" t="s">
        <v>74</v>
      </c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5"/>
      <c r="BD20" s="22"/>
      <c r="DL20" s="22"/>
    </row>
    <row r="22" spans="2:116" x14ac:dyDescent="0.2">
      <c r="B22" s="1" t="s">
        <v>25</v>
      </c>
      <c r="BD22" s="22"/>
      <c r="DL22" s="22"/>
    </row>
    <row r="23" spans="2:116" ht="6" customHeight="1" thickBot="1" x14ac:dyDescent="0.25">
      <c r="BD23" s="22"/>
      <c r="DL23" s="22"/>
    </row>
    <row r="24" spans="2:116" s="4" customFormat="1" ht="16.5" customHeight="1" thickBot="1" x14ac:dyDescent="0.25">
      <c r="B24" s="171" t="s">
        <v>16</v>
      </c>
      <c r="C24" s="172"/>
      <c r="D24" s="175" t="s">
        <v>40</v>
      </c>
      <c r="E24" s="132"/>
      <c r="F24" s="176"/>
      <c r="G24" s="175" t="s">
        <v>17</v>
      </c>
      <c r="H24" s="132"/>
      <c r="I24" s="176"/>
      <c r="J24" s="175" t="s">
        <v>19</v>
      </c>
      <c r="K24" s="132"/>
      <c r="L24" s="132"/>
      <c r="M24" s="132"/>
      <c r="N24" s="176"/>
      <c r="O24" s="175" t="s">
        <v>20</v>
      </c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76"/>
      <c r="AW24" s="175" t="s">
        <v>23</v>
      </c>
      <c r="AX24" s="132"/>
      <c r="AY24" s="132"/>
      <c r="AZ24" s="132"/>
      <c r="BA24" s="176"/>
      <c r="BB24" s="173"/>
      <c r="BC24" s="174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6" s="5" customFormat="1" ht="18" customHeight="1" x14ac:dyDescent="0.2">
      <c r="B25" s="165">
        <v>1</v>
      </c>
      <c r="C25" s="166"/>
      <c r="D25" s="166">
        <v>1</v>
      </c>
      <c r="E25" s="166"/>
      <c r="F25" s="166"/>
      <c r="G25" s="166" t="s">
        <v>18</v>
      </c>
      <c r="H25" s="166"/>
      <c r="I25" s="166"/>
      <c r="J25" s="169">
        <f>$H$10</f>
        <v>0.39583333333333331</v>
      </c>
      <c r="K25" s="169"/>
      <c r="L25" s="169"/>
      <c r="M25" s="169"/>
      <c r="N25" s="170"/>
      <c r="O25" s="180" t="str">
        <f>D16</f>
        <v>ESV Fortuna Celle I</v>
      </c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5" t="s">
        <v>22</v>
      </c>
      <c r="AF25" s="181" t="str">
        <f>D17</f>
        <v>MTV Eintracht Celle</v>
      </c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2"/>
      <c r="AW25" s="134">
        <v>1</v>
      </c>
      <c r="AX25" s="136"/>
      <c r="AY25" s="15"/>
      <c r="AZ25" s="136">
        <v>0</v>
      </c>
      <c r="BA25" s="137"/>
      <c r="BB25" s="134"/>
      <c r="BC25" s="135"/>
      <c r="BE25" s="48"/>
      <c r="BF25" s="53">
        <f>IF(ISBLANK(AW25),"0",IF(AW25&gt;AZ25,3,IF(AW25=AZ25,1,0)))</f>
        <v>3</v>
      </c>
      <c r="BG25" s="53" t="s">
        <v>21</v>
      </c>
      <c r="BH25" s="53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 x14ac:dyDescent="0.25">
      <c r="B26" s="167">
        <v>2</v>
      </c>
      <c r="C26" s="168"/>
      <c r="D26" s="168">
        <v>2</v>
      </c>
      <c r="E26" s="168"/>
      <c r="F26" s="168"/>
      <c r="G26" s="168" t="s">
        <v>18</v>
      </c>
      <c r="H26" s="168"/>
      <c r="I26" s="168"/>
      <c r="J26" s="178">
        <v>0.39583333333333331</v>
      </c>
      <c r="K26" s="178"/>
      <c r="L26" s="178"/>
      <c r="M26" s="178"/>
      <c r="N26" s="179"/>
      <c r="O26" s="177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8" t="s">
        <v>22</v>
      </c>
      <c r="AF26" s="145" t="str">
        <f>D18</f>
        <v>SV Anderten</v>
      </c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38"/>
      <c r="AX26" s="139"/>
      <c r="AY26" s="8"/>
      <c r="AZ26" s="139"/>
      <c r="BA26" s="140"/>
      <c r="BB26" s="138"/>
      <c r="BC26" s="141"/>
      <c r="BD26" s="24"/>
      <c r="BE26" s="48"/>
      <c r="BF26" s="53" t="str">
        <f t="shared" ref="BF26:BF44" si="0">IF(ISBLANK(AW26),"0",IF(AW26&gt;AZ26,3,IF(AW26=AZ26,1,0)))</f>
        <v>0</v>
      </c>
      <c r="BG26" s="53" t="s">
        <v>21</v>
      </c>
      <c r="BH26" s="53" t="str">
        <f t="shared" ref="BH26:BH44" si="1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 x14ac:dyDescent="0.2">
      <c r="B27" s="165">
        <v>3</v>
      </c>
      <c r="C27" s="166"/>
      <c r="D27" s="166">
        <v>1</v>
      </c>
      <c r="E27" s="166"/>
      <c r="F27" s="166"/>
      <c r="G27" s="166" t="s">
        <v>24</v>
      </c>
      <c r="H27" s="166"/>
      <c r="I27" s="166"/>
      <c r="J27" s="169">
        <f>J26+$U$10*$X$10+$AL$10</f>
        <v>0.40347222222222218</v>
      </c>
      <c r="K27" s="169"/>
      <c r="L27" s="169"/>
      <c r="M27" s="169"/>
      <c r="N27" s="170"/>
      <c r="O27" s="180" t="str">
        <f>AG16</f>
        <v>ESV Fortuna Celle II</v>
      </c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5" t="s">
        <v>22</v>
      </c>
      <c r="AF27" s="181" t="str">
        <f>AG17</f>
        <v>SSV Südwinsen</v>
      </c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2"/>
      <c r="AW27" s="134">
        <v>0</v>
      </c>
      <c r="AX27" s="136"/>
      <c r="AY27" s="15"/>
      <c r="AZ27" s="136">
        <v>3</v>
      </c>
      <c r="BA27" s="137"/>
      <c r="BB27" s="134"/>
      <c r="BC27" s="135"/>
      <c r="BD27" s="24"/>
      <c r="BE27" s="48"/>
      <c r="BF27" s="53">
        <f t="shared" si="0"/>
        <v>0</v>
      </c>
      <c r="BG27" s="53" t="s">
        <v>21</v>
      </c>
      <c r="BH27" s="53">
        <f t="shared" si="1"/>
        <v>3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 x14ac:dyDescent="0.25">
      <c r="B28" s="167">
        <v>4</v>
      </c>
      <c r="C28" s="168"/>
      <c r="D28" s="168">
        <v>2</v>
      </c>
      <c r="E28" s="168"/>
      <c r="F28" s="168"/>
      <c r="G28" s="168" t="s">
        <v>24</v>
      </c>
      <c r="H28" s="168"/>
      <c r="I28" s="168"/>
      <c r="J28" s="178">
        <v>0.40347222222222223</v>
      </c>
      <c r="K28" s="178"/>
      <c r="L28" s="178"/>
      <c r="M28" s="178"/>
      <c r="N28" s="179"/>
      <c r="O28" s="177" t="str">
        <f>AG19</f>
        <v>SV Gifhorn</v>
      </c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8" t="s">
        <v>22</v>
      </c>
      <c r="AF28" s="145" t="str">
        <f>AG18</f>
        <v>Hannover 74</v>
      </c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6"/>
      <c r="AW28" s="138">
        <v>1</v>
      </c>
      <c r="AX28" s="139"/>
      <c r="AY28" s="8"/>
      <c r="AZ28" s="139">
        <v>0</v>
      </c>
      <c r="BA28" s="140"/>
      <c r="BB28" s="138"/>
      <c r="BC28" s="141"/>
      <c r="BD28" s="24"/>
      <c r="BE28" s="48"/>
      <c r="BF28" s="53">
        <f t="shared" si="0"/>
        <v>3</v>
      </c>
      <c r="BG28" s="53" t="s">
        <v>21</v>
      </c>
      <c r="BH28" s="53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 x14ac:dyDescent="0.2">
      <c r="B29" s="165">
        <v>5</v>
      </c>
      <c r="C29" s="166"/>
      <c r="D29" s="166">
        <v>1</v>
      </c>
      <c r="E29" s="166"/>
      <c r="F29" s="166"/>
      <c r="G29" s="166" t="s">
        <v>18</v>
      </c>
      <c r="H29" s="166"/>
      <c r="I29" s="166"/>
      <c r="J29" s="169">
        <f>J28+$U$10*$X$10+$AL$10</f>
        <v>0.41111111111111109</v>
      </c>
      <c r="K29" s="169"/>
      <c r="L29" s="169"/>
      <c r="M29" s="169"/>
      <c r="N29" s="170"/>
      <c r="O29" s="180" t="str">
        <f>D20</f>
        <v>SC Wietzenbruch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5" t="s">
        <v>22</v>
      </c>
      <c r="AF29" s="181" t="str">
        <f>D16</f>
        <v>ESV Fortuna Celle I</v>
      </c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2"/>
      <c r="AW29" s="134">
        <v>0</v>
      </c>
      <c r="AX29" s="136"/>
      <c r="AY29" s="15"/>
      <c r="AZ29" s="136">
        <v>2</v>
      </c>
      <c r="BA29" s="137"/>
      <c r="BB29" s="134"/>
      <c r="BC29" s="135"/>
      <c r="BD29" s="24"/>
      <c r="BE29" s="48"/>
      <c r="BF29" s="53">
        <f t="shared" si="0"/>
        <v>0</v>
      </c>
      <c r="BG29" s="53" t="s">
        <v>21</v>
      </c>
      <c r="BH29" s="53">
        <f t="shared" si="1"/>
        <v>3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 x14ac:dyDescent="0.25">
      <c r="B30" s="167">
        <v>6</v>
      </c>
      <c r="C30" s="168"/>
      <c r="D30" s="168">
        <v>2</v>
      </c>
      <c r="E30" s="168"/>
      <c r="F30" s="168"/>
      <c r="G30" s="168" t="s">
        <v>18</v>
      </c>
      <c r="H30" s="168"/>
      <c r="I30" s="168"/>
      <c r="J30" s="178">
        <v>0.41111111111111115</v>
      </c>
      <c r="K30" s="178"/>
      <c r="L30" s="178"/>
      <c r="M30" s="178"/>
      <c r="N30" s="179"/>
      <c r="O30" s="177" t="str">
        <f>D17</f>
        <v>MTV Eintracht Celle</v>
      </c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8" t="s">
        <v>22</v>
      </c>
      <c r="AF30" s="145">
        <f>D19</f>
        <v>0</v>
      </c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6"/>
      <c r="AW30" s="138"/>
      <c r="AX30" s="139"/>
      <c r="AY30" s="8"/>
      <c r="AZ30" s="139"/>
      <c r="BA30" s="140"/>
      <c r="BB30" s="138"/>
      <c r="BC30" s="141"/>
      <c r="BD30" s="24"/>
      <c r="BE30" s="48"/>
      <c r="BF30" s="53" t="str">
        <f t="shared" si="0"/>
        <v>0</v>
      </c>
      <c r="BG30" s="53" t="s">
        <v>21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 x14ac:dyDescent="0.2">
      <c r="B31" s="165">
        <v>7</v>
      </c>
      <c r="C31" s="166"/>
      <c r="D31" s="166">
        <v>1</v>
      </c>
      <c r="E31" s="166"/>
      <c r="F31" s="166"/>
      <c r="G31" s="166" t="s">
        <v>24</v>
      </c>
      <c r="H31" s="166"/>
      <c r="I31" s="166"/>
      <c r="J31" s="169">
        <f t="shared" ref="J31:J43" si="2">J30+$U$10*$X$10+$AL$10</f>
        <v>0.41875000000000001</v>
      </c>
      <c r="K31" s="169"/>
      <c r="L31" s="169"/>
      <c r="M31" s="169"/>
      <c r="N31" s="170"/>
      <c r="O31" s="180" t="str">
        <f>AG20</f>
        <v>VfL Westercelle</v>
      </c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5" t="s">
        <v>22</v>
      </c>
      <c r="AF31" s="181" t="str">
        <f>AG16</f>
        <v>ESV Fortuna Celle II</v>
      </c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2"/>
      <c r="AW31" s="134">
        <v>3</v>
      </c>
      <c r="AX31" s="136"/>
      <c r="AY31" s="15"/>
      <c r="AZ31" s="136">
        <v>0</v>
      </c>
      <c r="BA31" s="137"/>
      <c r="BB31" s="134"/>
      <c r="BC31" s="135"/>
      <c r="BD31" s="20"/>
      <c r="BE31" s="48"/>
      <c r="BF31" s="53">
        <f t="shared" si="0"/>
        <v>3</v>
      </c>
      <c r="BG31" s="53" t="s">
        <v>21</v>
      </c>
      <c r="BH31" s="53">
        <f t="shared" si="1"/>
        <v>0</v>
      </c>
      <c r="BI31" s="48"/>
      <c r="BJ31" s="48"/>
      <c r="BK31" s="55"/>
      <c r="BL31" s="55"/>
      <c r="BM31" s="56" t="str">
        <f>$D$16</f>
        <v>ESV Fortuna Celle I</v>
      </c>
      <c r="BN31" s="57">
        <f>SUM($BF$25+$BH$29+$BH$34+$BF$41)</f>
        <v>9</v>
      </c>
      <c r="BO31" s="57">
        <f>SUM($AW$25+$AZ$29+$AZ$34+$AW$41)</f>
        <v>5</v>
      </c>
      <c r="BP31" s="58" t="s">
        <v>21</v>
      </c>
      <c r="BQ31" s="57">
        <f>SUM($AZ$25+$AW$29+$AW$34+$AZ$41)</f>
        <v>0</v>
      </c>
      <c r="BR31" s="57">
        <f>SUM(BO31-BQ31)</f>
        <v>5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 x14ac:dyDescent="0.25">
      <c r="B32" s="167">
        <v>8</v>
      </c>
      <c r="C32" s="168"/>
      <c r="D32" s="168">
        <v>2</v>
      </c>
      <c r="E32" s="168"/>
      <c r="F32" s="168"/>
      <c r="G32" s="168" t="s">
        <v>24</v>
      </c>
      <c r="H32" s="168"/>
      <c r="I32" s="168"/>
      <c r="J32" s="178">
        <v>0.41875000000000001</v>
      </c>
      <c r="K32" s="178"/>
      <c r="L32" s="178"/>
      <c r="M32" s="178"/>
      <c r="N32" s="179"/>
      <c r="O32" s="177" t="str">
        <f>AG17</f>
        <v>SSV Südwinsen</v>
      </c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8" t="s">
        <v>22</v>
      </c>
      <c r="AF32" s="145" t="str">
        <f>AG19</f>
        <v>SV Gifhorn</v>
      </c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6"/>
      <c r="AW32" s="138">
        <v>1</v>
      </c>
      <c r="AX32" s="139"/>
      <c r="AY32" s="8"/>
      <c r="AZ32" s="139">
        <v>2</v>
      </c>
      <c r="BA32" s="140"/>
      <c r="BB32" s="138"/>
      <c r="BC32" s="141"/>
      <c r="BD32" s="20"/>
      <c r="BE32" s="48"/>
      <c r="BF32" s="53">
        <f t="shared" si="0"/>
        <v>0</v>
      </c>
      <c r="BG32" s="53" t="s">
        <v>21</v>
      </c>
      <c r="BH32" s="53">
        <f t="shared" si="1"/>
        <v>3</v>
      </c>
      <c r="BI32" s="48"/>
      <c r="BJ32" s="48"/>
      <c r="BK32" s="55"/>
      <c r="BL32" s="55"/>
      <c r="BM32" s="59" t="str">
        <f>$D$17</f>
        <v>MTV Eintracht Celle</v>
      </c>
      <c r="BN32" s="57">
        <f>SUM($BH$25+$BF$30+$BH$37+$BF$42)</f>
        <v>6</v>
      </c>
      <c r="BO32" s="57">
        <f>SUM($AZ$25+$AW$30+$AZ$37+$AW$42)</f>
        <v>4</v>
      </c>
      <c r="BP32" s="58" t="s">
        <v>21</v>
      </c>
      <c r="BQ32" s="57">
        <f>SUM($AW$25+$AZ$30+$AW$37+$AZ$42)</f>
        <v>1</v>
      </c>
      <c r="BR32" s="57">
        <f>SUM(BO32-BQ32)</f>
        <v>3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 x14ac:dyDescent="0.2">
      <c r="B33" s="165">
        <v>9</v>
      </c>
      <c r="C33" s="166"/>
      <c r="D33" s="166">
        <v>1</v>
      </c>
      <c r="E33" s="166"/>
      <c r="F33" s="166"/>
      <c r="G33" s="166" t="s">
        <v>18</v>
      </c>
      <c r="H33" s="166"/>
      <c r="I33" s="166"/>
      <c r="J33" s="169">
        <f t="shared" si="2"/>
        <v>0.42638888888888887</v>
      </c>
      <c r="K33" s="169"/>
      <c r="L33" s="169"/>
      <c r="M33" s="169"/>
      <c r="N33" s="170"/>
      <c r="O33" s="180" t="str">
        <f>D18</f>
        <v>SV Anderten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5" t="s">
        <v>22</v>
      </c>
      <c r="AF33" s="181" t="str">
        <f>D20</f>
        <v>SC Wietzenbruch</v>
      </c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2"/>
      <c r="AW33" s="134">
        <v>1</v>
      </c>
      <c r="AX33" s="136"/>
      <c r="AY33" s="15"/>
      <c r="AZ33" s="136">
        <v>0</v>
      </c>
      <c r="BA33" s="137"/>
      <c r="BB33" s="134"/>
      <c r="BC33" s="135"/>
      <c r="BD33" s="20"/>
      <c r="BE33" s="48"/>
      <c r="BF33" s="53">
        <f t="shared" si="0"/>
        <v>3</v>
      </c>
      <c r="BG33" s="53" t="s">
        <v>21</v>
      </c>
      <c r="BH33" s="53">
        <f t="shared" si="1"/>
        <v>0</v>
      </c>
      <c r="BI33" s="48"/>
      <c r="BJ33" s="48"/>
      <c r="BK33" s="55"/>
      <c r="BL33" s="55"/>
      <c r="BM33" s="59" t="str">
        <f>$D$18</f>
        <v>SV Anderten</v>
      </c>
      <c r="BN33" s="57">
        <f>SUM($BH$26+$BF$33+$BF$37+$BH$41)</f>
        <v>3</v>
      </c>
      <c r="BO33" s="57">
        <f>SUM($AZ$26+$AW$33+$AW$37+$AZ$41)</f>
        <v>1</v>
      </c>
      <c r="BP33" s="58" t="s">
        <v>21</v>
      </c>
      <c r="BQ33" s="57">
        <f>SUM($AW$26+$AZ$33+$AZ$37+$AW$41)</f>
        <v>4</v>
      </c>
      <c r="BR33" s="57">
        <f>SUM(BO33-BQ33)</f>
        <v>-3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 x14ac:dyDescent="0.25">
      <c r="B34" s="167">
        <v>10</v>
      </c>
      <c r="C34" s="168"/>
      <c r="D34" s="168">
        <v>2</v>
      </c>
      <c r="E34" s="168"/>
      <c r="F34" s="168"/>
      <c r="G34" s="168" t="s">
        <v>18</v>
      </c>
      <c r="H34" s="168"/>
      <c r="I34" s="168"/>
      <c r="J34" s="178">
        <v>0.42638888888888887</v>
      </c>
      <c r="K34" s="178"/>
      <c r="L34" s="178"/>
      <c r="M34" s="178"/>
      <c r="N34" s="179"/>
      <c r="O34" s="177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8" t="s">
        <v>22</v>
      </c>
      <c r="AF34" s="145" t="str">
        <f>D16</f>
        <v>ESV Fortuna Celle I</v>
      </c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6"/>
      <c r="AW34" s="138"/>
      <c r="AX34" s="139"/>
      <c r="AY34" s="8"/>
      <c r="AZ34" s="139"/>
      <c r="BA34" s="140"/>
      <c r="BB34" s="138"/>
      <c r="BC34" s="141"/>
      <c r="BD34" s="20"/>
      <c r="BE34" s="48"/>
      <c r="BF34" s="53" t="str">
        <f t="shared" si="0"/>
        <v>0</v>
      </c>
      <c r="BG34" s="53" t="s">
        <v>21</v>
      </c>
      <c r="BH34" s="53" t="str">
        <f t="shared" si="1"/>
        <v>0</v>
      </c>
      <c r="BI34" s="48"/>
      <c r="BJ34" s="48"/>
      <c r="BK34" s="55"/>
      <c r="BL34" s="55"/>
      <c r="BM34" s="59">
        <f>$D$19</f>
        <v>0</v>
      </c>
      <c r="BN34" s="57">
        <f>SUM($BF$26+$BH$30+$BF$34+$BH$38)</f>
        <v>0</v>
      </c>
      <c r="BO34" s="57">
        <f>SUM($AW$26+$AZ$30+$AW$34+$AZ$38)</f>
        <v>0</v>
      </c>
      <c r="BP34" s="58" t="s">
        <v>21</v>
      </c>
      <c r="BQ34" s="57">
        <f>SUM($AZ$26+$AW$30+$AZ$34+$AW$38)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 x14ac:dyDescent="0.2">
      <c r="B35" s="165">
        <v>11</v>
      </c>
      <c r="C35" s="166"/>
      <c r="D35" s="166">
        <v>1</v>
      </c>
      <c r="E35" s="166"/>
      <c r="F35" s="166"/>
      <c r="G35" s="166" t="s">
        <v>24</v>
      </c>
      <c r="H35" s="166"/>
      <c r="I35" s="166"/>
      <c r="J35" s="169">
        <f t="shared" si="2"/>
        <v>0.43402777777777773</v>
      </c>
      <c r="K35" s="169"/>
      <c r="L35" s="169"/>
      <c r="M35" s="169"/>
      <c r="N35" s="170"/>
      <c r="O35" s="180" t="str">
        <f>AG18</f>
        <v>Hannover 74</v>
      </c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5" t="s">
        <v>22</v>
      </c>
      <c r="AF35" s="181" t="str">
        <f>AG20</f>
        <v>VfL Westercelle</v>
      </c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2"/>
      <c r="AW35" s="134">
        <v>2</v>
      </c>
      <c r="AX35" s="136"/>
      <c r="AY35" s="15"/>
      <c r="AZ35" s="136">
        <v>0</v>
      </c>
      <c r="BA35" s="137"/>
      <c r="BB35" s="134"/>
      <c r="BC35" s="135"/>
      <c r="BD35" s="20"/>
      <c r="BE35" s="48"/>
      <c r="BF35" s="53">
        <f t="shared" si="0"/>
        <v>3</v>
      </c>
      <c r="BG35" s="53" t="s">
        <v>21</v>
      </c>
      <c r="BH35" s="53">
        <f t="shared" si="1"/>
        <v>0</v>
      </c>
      <c r="BI35" s="48"/>
      <c r="BJ35" s="48"/>
      <c r="BK35" s="55"/>
      <c r="BL35" s="55"/>
      <c r="BM35" s="59" t="str">
        <f>$D$20</f>
        <v>SC Wietzenbruch</v>
      </c>
      <c r="BN35" s="57">
        <f>SUM($BF$29+$BH$33+$BF$38+$BH$42)</f>
        <v>0</v>
      </c>
      <c r="BO35" s="57">
        <f>SUM($AW$29+$AZ$33+$AW$38+$AZ$42)</f>
        <v>0</v>
      </c>
      <c r="BP35" s="58" t="s">
        <v>21</v>
      </c>
      <c r="BQ35" s="57">
        <f>SUM($AZ$29+$AW$33+$AZ$38+$AW$42)</f>
        <v>5</v>
      </c>
      <c r="BR35" s="57">
        <f>SUM(BO35-BQ35)</f>
        <v>-5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 x14ac:dyDescent="0.25">
      <c r="B36" s="167">
        <v>12</v>
      </c>
      <c r="C36" s="168"/>
      <c r="D36" s="168">
        <v>2</v>
      </c>
      <c r="E36" s="168"/>
      <c r="F36" s="168"/>
      <c r="G36" s="168" t="s">
        <v>24</v>
      </c>
      <c r="H36" s="168"/>
      <c r="I36" s="168"/>
      <c r="J36" s="178">
        <v>0.43402777777777773</v>
      </c>
      <c r="K36" s="178"/>
      <c r="L36" s="178"/>
      <c r="M36" s="178"/>
      <c r="N36" s="179"/>
      <c r="O36" s="177" t="str">
        <f>AG19</f>
        <v>SV Gifhorn</v>
      </c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8" t="s">
        <v>22</v>
      </c>
      <c r="AF36" s="145" t="str">
        <f>AG16</f>
        <v>ESV Fortuna Celle II</v>
      </c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6"/>
      <c r="AW36" s="138">
        <v>7</v>
      </c>
      <c r="AX36" s="139"/>
      <c r="AY36" s="8"/>
      <c r="AZ36" s="139">
        <v>0</v>
      </c>
      <c r="BA36" s="140"/>
      <c r="BB36" s="138"/>
      <c r="BC36" s="141"/>
      <c r="BD36" s="20"/>
      <c r="BE36" s="48"/>
      <c r="BF36" s="53">
        <f t="shared" si="0"/>
        <v>3</v>
      </c>
      <c r="BG36" s="53" t="s">
        <v>21</v>
      </c>
      <c r="BH36" s="53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 x14ac:dyDescent="0.2">
      <c r="B37" s="165">
        <v>13</v>
      </c>
      <c r="C37" s="166"/>
      <c r="D37" s="166">
        <v>1</v>
      </c>
      <c r="E37" s="166"/>
      <c r="F37" s="166"/>
      <c r="G37" s="166" t="s">
        <v>18</v>
      </c>
      <c r="H37" s="166"/>
      <c r="I37" s="166"/>
      <c r="J37" s="169">
        <f t="shared" si="2"/>
        <v>0.4416666666666666</v>
      </c>
      <c r="K37" s="169"/>
      <c r="L37" s="169"/>
      <c r="M37" s="169"/>
      <c r="N37" s="170"/>
      <c r="O37" s="180" t="str">
        <f>D18</f>
        <v>SV Anderten</v>
      </c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5" t="s">
        <v>22</v>
      </c>
      <c r="AF37" s="181" t="str">
        <f>D17</f>
        <v>MTV Eintracht Celle</v>
      </c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2"/>
      <c r="AW37" s="134">
        <v>0</v>
      </c>
      <c r="AX37" s="136"/>
      <c r="AY37" s="15"/>
      <c r="AZ37" s="136">
        <v>2</v>
      </c>
      <c r="BA37" s="137"/>
      <c r="BB37" s="134"/>
      <c r="BC37" s="135"/>
      <c r="BD37" s="20"/>
      <c r="BE37" s="48"/>
      <c r="BF37" s="53">
        <f t="shared" si="0"/>
        <v>0</v>
      </c>
      <c r="BG37" s="53" t="s">
        <v>21</v>
      </c>
      <c r="BH37" s="53">
        <f t="shared" si="1"/>
        <v>3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 x14ac:dyDescent="0.25">
      <c r="B38" s="167">
        <v>14</v>
      </c>
      <c r="C38" s="168"/>
      <c r="D38" s="168">
        <v>2</v>
      </c>
      <c r="E38" s="168"/>
      <c r="F38" s="168"/>
      <c r="G38" s="168" t="s">
        <v>18</v>
      </c>
      <c r="H38" s="168"/>
      <c r="I38" s="168"/>
      <c r="J38" s="178">
        <v>0.44166666666666665</v>
      </c>
      <c r="K38" s="178"/>
      <c r="L38" s="178"/>
      <c r="M38" s="178"/>
      <c r="N38" s="179"/>
      <c r="O38" s="177" t="str">
        <f>D20</f>
        <v>SC Wietzenbruch</v>
      </c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8" t="s">
        <v>22</v>
      </c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6"/>
      <c r="AW38" s="138"/>
      <c r="AX38" s="139"/>
      <c r="AY38" s="8"/>
      <c r="AZ38" s="139"/>
      <c r="BA38" s="140"/>
      <c r="BB38" s="138"/>
      <c r="BC38" s="141"/>
      <c r="BD38" s="20"/>
      <c r="BE38" s="48"/>
      <c r="BF38" s="53" t="str">
        <f t="shared" si="0"/>
        <v>0</v>
      </c>
      <c r="BG38" s="53" t="s">
        <v>21</v>
      </c>
      <c r="BH38" s="53" t="str">
        <f t="shared" si="1"/>
        <v>0</v>
      </c>
      <c r="BI38" s="48"/>
      <c r="BJ38" s="48"/>
      <c r="BK38" s="55"/>
      <c r="BL38" s="55"/>
      <c r="BM38" s="56" t="str">
        <f>$AG$18</f>
        <v>Hannover 74</v>
      </c>
      <c r="BN38" s="57">
        <f>SUM($BH$28+$BF$35+$BF$39+$BH$43)</f>
        <v>9</v>
      </c>
      <c r="BO38" s="57">
        <f>SUM($AZ$28+$AW$35+$AW$39+$AZ$43)</f>
        <v>9</v>
      </c>
      <c r="BP38" s="58" t="s">
        <v>21</v>
      </c>
      <c r="BQ38" s="57">
        <f>SUM($AW$28+$AZ$35+$AZ$39+$AW$43)</f>
        <v>1</v>
      </c>
      <c r="BR38" s="57">
        <f>SUM(BO38-BQ38)</f>
        <v>8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 x14ac:dyDescent="0.2">
      <c r="B39" s="165">
        <v>15</v>
      </c>
      <c r="C39" s="166"/>
      <c r="D39" s="166">
        <v>1</v>
      </c>
      <c r="E39" s="166"/>
      <c r="F39" s="166"/>
      <c r="G39" s="166" t="s">
        <v>24</v>
      </c>
      <c r="H39" s="166"/>
      <c r="I39" s="166"/>
      <c r="J39" s="169">
        <f t="shared" si="2"/>
        <v>0.44930555555555551</v>
      </c>
      <c r="K39" s="169"/>
      <c r="L39" s="169"/>
      <c r="M39" s="169"/>
      <c r="N39" s="170"/>
      <c r="O39" s="180" t="str">
        <f>AG18</f>
        <v>Hannover 74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5" t="s">
        <v>22</v>
      </c>
      <c r="AF39" s="181" t="str">
        <f>AG17</f>
        <v>SSV Südwinsen</v>
      </c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2"/>
      <c r="AW39" s="134">
        <v>1</v>
      </c>
      <c r="AX39" s="136"/>
      <c r="AY39" s="15"/>
      <c r="AZ39" s="136">
        <v>0</v>
      </c>
      <c r="BA39" s="137"/>
      <c r="BB39" s="134"/>
      <c r="BC39" s="135"/>
      <c r="BD39" s="20"/>
      <c r="BE39" s="48"/>
      <c r="BF39" s="53">
        <f t="shared" si="0"/>
        <v>3</v>
      </c>
      <c r="BG39" s="53" t="s">
        <v>21</v>
      </c>
      <c r="BH39" s="53">
        <f t="shared" si="1"/>
        <v>0</v>
      </c>
      <c r="BI39" s="48"/>
      <c r="BJ39" s="48"/>
      <c r="BK39" s="55"/>
      <c r="BL39" s="55"/>
      <c r="BM39" s="59" t="str">
        <f>$AG$19</f>
        <v>SV Gifhorn</v>
      </c>
      <c r="BN39" s="57">
        <f>SUM($BF$28+$BH$32+$BF$36+$BH$40)</f>
        <v>9</v>
      </c>
      <c r="BO39" s="57">
        <f>SUM($AW$28+$AZ$32+$AW$36+$AZ$40)</f>
        <v>10</v>
      </c>
      <c r="BP39" s="58" t="s">
        <v>21</v>
      </c>
      <c r="BQ39" s="57">
        <f>SUM($AZ$28+$AW$32+$AZ$36+$AW$40)</f>
        <v>3</v>
      </c>
      <c r="BR39" s="57">
        <f>SUM(BO39-BQ39)</f>
        <v>7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 x14ac:dyDescent="0.25">
      <c r="B40" s="167">
        <v>16</v>
      </c>
      <c r="C40" s="168"/>
      <c r="D40" s="168">
        <v>2</v>
      </c>
      <c r="E40" s="168"/>
      <c r="F40" s="168"/>
      <c r="G40" s="168" t="s">
        <v>24</v>
      </c>
      <c r="H40" s="168"/>
      <c r="I40" s="168"/>
      <c r="J40" s="178">
        <v>0.44930555555555557</v>
      </c>
      <c r="K40" s="178"/>
      <c r="L40" s="178"/>
      <c r="M40" s="178"/>
      <c r="N40" s="179"/>
      <c r="O40" s="177" t="str">
        <f>AG20</f>
        <v>VfL Westercelle</v>
      </c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8" t="s">
        <v>22</v>
      </c>
      <c r="AF40" s="145" t="str">
        <f>AG19</f>
        <v>SV Gifhorn</v>
      </c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6"/>
      <c r="AW40" s="138">
        <v>2</v>
      </c>
      <c r="AX40" s="139"/>
      <c r="AY40" s="8"/>
      <c r="AZ40" s="139">
        <v>0</v>
      </c>
      <c r="BA40" s="140"/>
      <c r="BB40" s="138"/>
      <c r="BC40" s="141"/>
      <c r="BD40" s="20"/>
      <c r="BE40" s="48"/>
      <c r="BF40" s="53">
        <f t="shared" si="0"/>
        <v>3</v>
      </c>
      <c r="BG40" s="53" t="s">
        <v>21</v>
      </c>
      <c r="BH40" s="53">
        <f t="shared" si="1"/>
        <v>0</v>
      </c>
      <c r="BI40" s="48"/>
      <c r="BJ40" s="48"/>
      <c r="BK40" s="55"/>
      <c r="BL40" s="55"/>
      <c r="BM40" s="59" t="str">
        <f>$AG$20</f>
        <v>VfL Westercelle</v>
      </c>
      <c r="BN40" s="57">
        <f>SUM($BF$31+$BH$35+$BF$40+$BH$44)</f>
        <v>7</v>
      </c>
      <c r="BO40" s="57">
        <f>SUM($AW$31+$AZ$35+$AW$40+$AZ$44)</f>
        <v>6</v>
      </c>
      <c r="BP40" s="58" t="s">
        <v>21</v>
      </c>
      <c r="BQ40" s="57">
        <f>SUM($AZ$31+$AW$35+$AZ$40+$AW$44)</f>
        <v>3</v>
      </c>
      <c r="BR40" s="57">
        <f>SUM(BO40-BQ40)</f>
        <v>3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 x14ac:dyDescent="0.2">
      <c r="B41" s="165">
        <v>17</v>
      </c>
      <c r="C41" s="166"/>
      <c r="D41" s="166">
        <v>1</v>
      </c>
      <c r="E41" s="166"/>
      <c r="F41" s="166"/>
      <c r="G41" s="166" t="s">
        <v>18</v>
      </c>
      <c r="H41" s="166"/>
      <c r="I41" s="166"/>
      <c r="J41" s="169">
        <f t="shared" si="2"/>
        <v>0.45694444444444443</v>
      </c>
      <c r="K41" s="169"/>
      <c r="L41" s="169"/>
      <c r="M41" s="169"/>
      <c r="N41" s="170"/>
      <c r="O41" s="180" t="str">
        <f>D16</f>
        <v>ESV Fortuna Celle I</v>
      </c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5" t="s">
        <v>22</v>
      </c>
      <c r="AF41" s="181" t="str">
        <f>D18</f>
        <v>SV Anderten</v>
      </c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2"/>
      <c r="AW41" s="134">
        <v>2</v>
      </c>
      <c r="AX41" s="136"/>
      <c r="AY41" s="15"/>
      <c r="AZ41" s="136">
        <v>0</v>
      </c>
      <c r="BA41" s="137"/>
      <c r="BB41" s="134"/>
      <c r="BC41" s="135"/>
      <c r="BD41" s="20"/>
      <c r="BE41" s="48"/>
      <c r="BF41" s="53">
        <f t="shared" si="0"/>
        <v>3</v>
      </c>
      <c r="BG41" s="53" t="s">
        <v>21</v>
      </c>
      <c r="BH41" s="53">
        <f t="shared" si="1"/>
        <v>0</v>
      </c>
      <c r="BI41" s="48"/>
      <c r="BJ41" s="48"/>
      <c r="BK41" s="55"/>
      <c r="BL41" s="55"/>
      <c r="BM41" s="59" t="str">
        <f>$AG$17</f>
        <v>SSV Südwinsen</v>
      </c>
      <c r="BN41" s="57">
        <f>SUM($BH$27+$BF$32+$BH$39+$BF$44)</f>
        <v>4</v>
      </c>
      <c r="BO41" s="57">
        <f>SUM($AZ$27+$AW$32+$AZ$39+$AW$44)</f>
        <v>5</v>
      </c>
      <c r="BP41" s="58" t="s">
        <v>21</v>
      </c>
      <c r="BQ41" s="57">
        <f>SUM($AW$27+$AZ$32+$AW$39+$AZ$44)</f>
        <v>4</v>
      </c>
      <c r="BR41" s="57">
        <f>SUM(BO41-BQ41)</f>
        <v>1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 x14ac:dyDescent="0.25">
      <c r="B42" s="167">
        <v>18</v>
      </c>
      <c r="C42" s="168"/>
      <c r="D42" s="168">
        <v>2</v>
      </c>
      <c r="E42" s="168"/>
      <c r="F42" s="168"/>
      <c r="G42" s="168" t="s">
        <v>18</v>
      </c>
      <c r="H42" s="168"/>
      <c r="I42" s="168"/>
      <c r="J42" s="178">
        <v>0.45694444444444443</v>
      </c>
      <c r="K42" s="178"/>
      <c r="L42" s="178"/>
      <c r="M42" s="178"/>
      <c r="N42" s="179"/>
      <c r="O42" s="177" t="str">
        <f>D17</f>
        <v>MTV Eintracht Celle</v>
      </c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8" t="s">
        <v>22</v>
      </c>
      <c r="AF42" s="145" t="str">
        <f>D20</f>
        <v>SC Wietzenbruch</v>
      </c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6"/>
      <c r="AW42" s="138">
        <v>2</v>
      </c>
      <c r="AX42" s="139"/>
      <c r="AY42" s="8"/>
      <c r="AZ42" s="139">
        <v>0</v>
      </c>
      <c r="BA42" s="140"/>
      <c r="BB42" s="138"/>
      <c r="BC42" s="141"/>
      <c r="BD42" s="20"/>
      <c r="BE42" s="48"/>
      <c r="BF42" s="53">
        <f t="shared" si="0"/>
        <v>3</v>
      </c>
      <c r="BG42" s="53" t="s">
        <v>21</v>
      </c>
      <c r="BH42" s="53">
        <f t="shared" si="1"/>
        <v>0</v>
      </c>
      <c r="BI42" s="48"/>
      <c r="BJ42" s="48"/>
      <c r="BK42" s="55"/>
      <c r="BL42" s="55"/>
      <c r="BM42" s="59" t="str">
        <f>$AG$16</f>
        <v>ESV Fortuna Celle II</v>
      </c>
      <c r="BN42" s="57">
        <f>SUM($BF$27+$BH$31+$BH$36+$BF$43)</f>
        <v>0</v>
      </c>
      <c r="BO42" s="57">
        <f>SUM($AW$27+$AZ$31+$AZ$36+$AW$43)</f>
        <v>0</v>
      </c>
      <c r="BP42" s="58" t="s">
        <v>21</v>
      </c>
      <c r="BQ42" s="57">
        <f>SUM($AZ$27+$AW$31+$AW$36+$AZ$43)</f>
        <v>19</v>
      </c>
      <c r="BR42" s="57">
        <f>SUM(BO42-BQ42)</f>
        <v>-19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 x14ac:dyDescent="0.2">
      <c r="B43" s="165">
        <v>19</v>
      </c>
      <c r="C43" s="166"/>
      <c r="D43" s="166">
        <v>1</v>
      </c>
      <c r="E43" s="166"/>
      <c r="F43" s="166"/>
      <c r="G43" s="166" t="s">
        <v>24</v>
      </c>
      <c r="H43" s="166"/>
      <c r="I43" s="166"/>
      <c r="J43" s="169">
        <f t="shared" si="2"/>
        <v>0.46458333333333329</v>
      </c>
      <c r="K43" s="169"/>
      <c r="L43" s="169"/>
      <c r="M43" s="169"/>
      <c r="N43" s="170"/>
      <c r="O43" s="180" t="str">
        <f>AG16</f>
        <v>ESV Fortuna Celle II</v>
      </c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5" t="s">
        <v>22</v>
      </c>
      <c r="AF43" s="181" t="str">
        <f>AG18</f>
        <v>Hannover 74</v>
      </c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2"/>
      <c r="AW43" s="134">
        <v>0</v>
      </c>
      <c r="AX43" s="136"/>
      <c r="AY43" s="15"/>
      <c r="AZ43" s="136">
        <v>6</v>
      </c>
      <c r="BA43" s="137"/>
      <c r="BB43" s="134"/>
      <c r="BC43" s="135"/>
      <c r="BD43" s="20"/>
      <c r="BE43" s="48"/>
      <c r="BF43" s="53">
        <f t="shared" si="0"/>
        <v>0</v>
      </c>
      <c r="BG43" s="53" t="s">
        <v>21</v>
      </c>
      <c r="BH43" s="53">
        <f t="shared" si="1"/>
        <v>3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 x14ac:dyDescent="0.25">
      <c r="B44" s="167">
        <v>20</v>
      </c>
      <c r="C44" s="168"/>
      <c r="D44" s="168">
        <v>2</v>
      </c>
      <c r="E44" s="168"/>
      <c r="F44" s="168"/>
      <c r="G44" s="168" t="s">
        <v>24</v>
      </c>
      <c r="H44" s="168"/>
      <c r="I44" s="168"/>
      <c r="J44" s="178">
        <v>0.46458333333333335</v>
      </c>
      <c r="K44" s="178"/>
      <c r="L44" s="178"/>
      <c r="M44" s="178"/>
      <c r="N44" s="179"/>
      <c r="O44" s="177" t="str">
        <f>AG17</f>
        <v>SSV Südwinsen</v>
      </c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8" t="s">
        <v>22</v>
      </c>
      <c r="AF44" s="145" t="str">
        <f>AG20</f>
        <v>VfL Westercelle</v>
      </c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6"/>
      <c r="AW44" s="138">
        <v>1</v>
      </c>
      <c r="AX44" s="139"/>
      <c r="AY44" s="8"/>
      <c r="AZ44" s="139">
        <v>1</v>
      </c>
      <c r="BA44" s="140"/>
      <c r="BB44" s="138"/>
      <c r="BC44" s="141"/>
      <c r="BD44" s="21"/>
      <c r="BF44" s="53">
        <f t="shared" si="0"/>
        <v>1</v>
      </c>
      <c r="BG44" s="53" t="s">
        <v>21</v>
      </c>
      <c r="BH44" s="53">
        <f t="shared" si="1"/>
        <v>1</v>
      </c>
      <c r="DL44" s="22"/>
    </row>
    <row r="46" spans="2:116" x14ac:dyDescent="0.2">
      <c r="B46" s="1" t="s">
        <v>29</v>
      </c>
      <c r="BD46" s="22"/>
      <c r="DL46" s="22"/>
    </row>
    <row r="47" spans="2:116" ht="6" customHeight="1" thickBot="1" x14ac:dyDescent="0.25">
      <c r="BD47" s="22"/>
      <c r="DL47" s="22"/>
    </row>
    <row r="48" spans="2:116" s="9" customFormat="1" ht="13.5" customHeight="1" thickBot="1" x14ac:dyDescent="0.25">
      <c r="B48" s="131" t="s">
        <v>14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  <c r="P48" s="131" t="s">
        <v>26</v>
      </c>
      <c r="Q48" s="132"/>
      <c r="R48" s="133"/>
      <c r="S48" s="131" t="s">
        <v>27</v>
      </c>
      <c r="T48" s="132"/>
      <c r="U48" s="132"/>
      <c r="V48" s="132"/>
      <c r="W48" s="133"/>
      <c r="X48" s="131" t="s">
        <v>28</v>
      </c>
      <c r="Y48" s="132"/>
      <c r="Z48" s="133"/>
      <c r="AA48" s="10"/>
      <c r="AB48" s="10"/>
      <c r="AC48" s="10"/>
      <c r="AD48" s="10"/>
      <c r="AE48" s="131" t="s">
        <v>15</v>
      </c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3"/>
      <c r="AS48" s="131" t="s">
        <v>26</v>
      </c>
      <c r="AT48" s="132"/>
      <c r="AU48" s="133"/>
      <c r="AV48" s="131" t="s">
        <v>27</v>
      </c>
      <c r="AW48" s="132"/>
      <c r="AX48" s="132"/>
      <c r="AY48" s="132"/>
      <c r="AZ48" s="133"/>
      <c r="BA48" s="131" t="s">
        <v>28</v>
      </c>
      <c r="BB48" s="132"/>
      <c r="BC48" s="133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1:116" x14ac:dyDescent="0.2">
      <c r="B49" s="187" t="s">
        <v>9</v>
      </c>
      <c r="C49" s="127"/>
      <c r="D49" s="188" t="str">
        <f>BM31</f>
        <v>ESV Fortuna Celle I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90"/>
      <c r="P49" s="142">
        <f>BN31</f>
        <v>9</v>
      </c>
      <c r="Q49" s="143"/>
      <c r="R49" s="144"/>
      <c r="S49" s="127">
        <f>BO31</f>
        <v>5</v>
      </c>
      <c r="T49" s="127"/>
      <c r="U49" s="11" t="s">
        <v>21</v>
      </c>
      <c r="V49" s="127">
        <f>BQ31</f>
        <v>0</v>
      </c>
      <c r="W49" s="127"/>
      <c r="X49" s="128">
        <f>BR31</f>
        <v>5</v>
      </c>
      <c r="Y49" s="129"/>
      <c r="Z49" s="130"/>
      <c r="AA49" s="4"/>
      <c r="AB49" s="4"/>
      <c r="AC49" s="4"/>
      <c r="AD49" s="4"/>
      <c r="AE49" s="187" t="s">
        <v>9</v>
      </c>
      <c r="AF49" s="127"/>
      <c r="AG49" s="188" t="str">
        <f>BM38</f>
        <v>Hannover 74</v>
      </c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90"/>
      <c r="AS49" s="142">
        <f>BN38</f>
        <v>9</v>
      </c>
      <c r="AT49" s="143"/>
      <c r="AU49" s="144"/>
      <c r="AV49" s="127">
        <f>BO38</f>
        <v>9</v>
      </c>
      <c r="AW49" s="127"/>
      <c r="AX49" s="11" t="s">
        <v>21</v>
      </c>
      <c r="AY49" s="127">
        <f>BQ38</f>
        <v>1</v>
      </c>
      <c r="AZ49" s="127"/>
      <c r="BA49" s="128">
        <f>BR38</f>
        <v>8</v>
      </c>
      <c r="BB49" s="129"/>
      <c r="BC49" s="130"/>
      <c r="BD49" s="22"/>
      <c r="DL49" s="22"/>
    </row>
    <row r="50" spans="1:116" x14ac:dyDescent="0.2">
      <c r="B50" s="186" t="s">
        <v>10</v>
      </c>
      <c r="C50" s="120"/>
      <c r="D50" s="183" t="str">
        <f>BM32</f>
        <v>MTV Eintracht Celle</v>
      </c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5"/>
      <c r="P50" s="124">
        <f>BN32</f>
        <v>6</v>
      </c>
      <c r="Q50" s="125"/>
      <c r="R50" s="126"/>
      <c r="S50" s="120">
        <f>BO32</f>
        <v>4</v>
      </c>
      <c r="T50" s="120"/>
      <c r="U50" s="12" t="s">
        <v>21</v>
      </c>
      <c r="V50" s="120">
        <f>BQ32</f>
        <v>1</v>
      </c>
      <c r="W50" s="120"/>
      <c r="X50" s="121">
        <f>BR32</f>
        <v>3</v>
      </c>
      <c r="Y50" s="122"/>
      <c r="Z50" s="123"/>
      <c r="AA50" s="4"/>
      <c r="AB50" s="4"/>
      <c r="AC50" s="4"/>
      <c r="AD50" s="4"/>
      <c r="AE50" s="186" t="s">
        <v>10</v>
      </c>
      <c r="AF50" s="120"/>
      <c r="AG50" s="183" t="str">
        <f>BM39</f>
        <v>SV Gifhorn</v>
      </c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5"/>
      <c r="AS50" s="124">
        <f>BN39</f>
        <v>9</v>
      </c>
      <c r="AT50" s="125"/>
      <c r="AU50" s="126"/>
      <c r="AV50" s="120">
        <f>BO39</f>
        <v>10</v>
      </c>
      <c r="AW50" s="120"/>
      <c r="AX50" s="12" t="s">
        <v>21</v>
      </c>
      <c r="AY50" s="120">
        <f>BQ39</f>
        <v>3</v>
      </c>
      <c r="AZ50" s="120"/>
      <c r="BA50" s="121">
        <f>BR39</f>
        <v>7</v>
      </c>
      <c r="BB50" s="122"/>
      <c r="BC50" s="123"/>
      <c r="BD50" s="22"/>
      <c r="DL50" s="22"/>
    </row>
    <row r="51" spans="1:116" x14ac:dyDescent="0.2">
      <c r="B51" s="186" t="s">
        <v>11</v>
      </c>
      <c r="C51" s="120"/>
      <c r="D51" s="183" t="str">
        <f>BM33</f>
        <v>SV Anderten</v>
      </c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5"/>
      <c r="P51" s="124">
        <f>BN33</f>
        <v>3</v>
      </c>
      <c r="Q51" s="125"/>
      <c r="R51" s="126"/>
      <c r="S51" s="120">
        <f>BO33</f>
        <v>1</v>
      </c>
      <c r="T51" s="120"/>
      <c r="U51" s="12" t="s">
        <v>21</v>
      </c>
      <c r="V51" s="120">
        <f>BQ33</f>
        <v>4</v>
      </c>
      <c r="W51" s="120"/>
      <c r="X51" s="121">
        <f>BR33</f>
        <v>-3</v>
      </c>
      <c r="Y51" s="122"/>
      <c r="Z51" s="123"/>
      <c r="AA51" s="4"/>
      <c r="AB51" s="4"/>
      <c r="AC51" s="4"/>
      <c r="AD51" s="4"/>
      <c r="AE51" s="186" t="s">
        <v>11</v>
      </c>
      <c r="AF51" s="120"/>
      <c r="AG51" s="183" t="str">
        <f>BM40</f>
        <v>VfL Westercelle</v>
      </c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5"/>
      <c r="AS51" s="124">
        <f>BN40</f>
        <v>7</v>
      </c>
      <c r="AT51" s="125"/>
      <c r="AU51" s="126"/>
      <c r="AV51" s="120">
        <f>BO40</f>
        <v>6</v>
      </c>
      <c r="AW51" s="120"/>
      <c r="AX51" s="12" t="s">
        <v>21</v>
      </c>
      <c r="AY51" s="120">
        <f>BQ40</f>
        <v>3</v>
      </c>
      <c r="AZ51" s="120"/>
      <c r="BA51" s="121">
        <f>BR40</f>
        <v>3</v>
      </c>
      <c r="BB51" s="122"/>
      <c r="BC51" s="123"/>
      <c r="BD51" s="22"/>
      <c r="DL51" s="22"/>
    </row>
    <row r="52" spans="1:116" x14ac:dyDescent="0.2">
      <c r="B52" s="186" t="s">
        <v>12</v>
      </c>
      <c r="C52" s="120"/>
      <c r="D52" s="183">
        <f>BM34</f>
        <v>0</v>
      </c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5"/>
      <c r="P52" s="124">
        <f>BN34</f>
        <v>0</v>
      </c>
      <c r="Q52" s="125"/>
      <c r="R52" s="126"/>
      <c r="S52" s="120">
        <f>BO34</f>
        <v>0</v>
      </c>
      <c r="T52" s="120"/>
      <c r="U52" s="12" t="s">
        <v>21</v>
      </c>
      <c r="V52" s="120">
        <f>BQ34</f>
        <v>0</v>
      </c>
      <c r="W52" s="120"/>
      <c r="X52" s="121">
        <f>BR34</f>
        <v>0</v>
      </c>
      <c r="Y52" s="122"/>
      <c r="Z52" s="123"/>
      <c r="AA52" s="4"/>
      <c r="AB52" s="4"/>
      <c r="AC52" s="4"/>
      <c r="AD52" s="4"/>
      <c r="AE52" s="186" t="s">
        <v>12</v>
      </c>
      <c r="AF52" s="120"/>
      <c r="AG52" s="183" t="str">
        <f>BM41</f>
        <v>SSV Südwinsen</v>
      </c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5"/>
      <c r="AS52" s="124">
        <f>BN41</f>
        <v>4</v>
      </c>
      <c r="AT52" s="125"/>
      <c r="AU52" s="126"/>
      <c r="AV52" s="120">
        <f>BO41</f>
        <v>5</v>
      </c>
      <c r="AW52" s="120"/>
      <c r="AX52" s="12" t="s">
        <v>21</v>
      </c>
      <c r="AY52" s="120">
        <f>BQ41</f>
        <v>4</v>
      </c>
      <c r="AZ52" s="120"/>
      <c r="BA52" s="121">
        <f>BR41</f>
        <v>1</v>
      </c>
      <c r="BB52" s="122"/>
      <c r="BC52" s="123"/>
      <c r="BD52" s="22"/>
      <c r="DL52" s="22"/>
    </row>
    <row r="53" spans="1:116" ht="13.5" thickBot="1" x14ac:dyDescent="0.25">
      <c r="B53" s="115" t="s">
        <v>13</v>
      </c>
      <c r="C53" s="116"/>
      <c r="D53" s="117" t="str">
        <f>BM35</f>
        <v>SC Wietzenbruch</v>
      </c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9"/>
      <c r="P53" s="112">
        <f>BN35</f>
        <v>0</v>
      </c>
      <c r="Q53" s="113"/>
      <c r="R53" s="114"/>
      <c r="S53" s="110">
        <f>BO35</f>
        <v>0</v>
      </c>
      <c r="T53" s="110"/>
      <c r="U53" s="13" t="s">
        <v>21</v>
      </c>
      <c r="V53" s="110">
        <f>BQ35</f>
        <v>5</v>
      </c>
      <c r="W53" s="110"/>
      <c r="X53" s="195">
        <f>BR35</f>
        <v>-5</v>
      </c>
      <c r="Y53" s="196"/>
      <c r="Z53" s="197"/>
      <c r="AA53" s="4"/>
      <c r="AB53" s="4"/>
      <c r="AC53" s="4"/>
      <c r="AD53" s="4"/>
      <c r="AE53" s="115" t="s">
        <v>13</v>
      </c>
      <c r="AF53" s="116"/>
      <c r="AG53" s="117" t="str">
        <f>BM42</f>
        <v>ESV Fortuna Celle II</v>
      </c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9"/>
      <c r="AS53" s="112">
        <f>BN42</f>
        <v>0</v>
      </c>
      <c r="AT53" s="113"/>
      <c r="AU53" s="114"/>
      <c r="AV53" s="110">
        <f>BO42</f>
        <v>0</v>
      </c>
      <c r="AW53" s="110"/>
      <c r="AX53" s="13" t="s">
        <v>21</v>
      </c>
      <c r="AY53" s="110">
        <f>BQ42</f>
        <v>19</v>
      </c>
      <c r="AZ53" s="110"/>
      <c r="BA53" s="195">
        <f>BR42</f>
        <v>-19</v>
      </c>
      <c r="BB53" s="196"/>
      <c r="BC53" s="197"/>
      <c r="BD53" s="22"/>
      <c r="DL53" s="22"/>
    </row>
    <row r="56" spans="1:116" ht="33" x14ac:dyDescent="0.2">
      <c r="B56" s="194" t="str">
        <f>$A$2</f>
        <v>ESV Fortuna Celle 1934 e.V.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22"/>
      <c r="DL56" s="22"/>
    </row>
    <row r="57" spans="1:116" ht="27" x14ac:dyDescent="0.5">
      <c r="B57" s="198" t="str">
        <f>$A$3</f>
        <v>3. Fortuna-Cup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22"/>
      <c r="DL57" s="22"/>
    </row>
    <row r="59" spans="1:116" x14ac:dyDescent="0.2">
      <c r="B59" s="1" t="s">
        <v>31</v>
      </c>
      <c r="BD59" s="22"/>
      <c r="DL59" s="22"/>
    </row>
    <row r="61" spans="1:116" ht="15.75" x14ac:dyDescent="0.25">
      <c r="A61" s="2"/>
      <c r="B61" s="2"/>
      <c r="C61" s="2"/>
      <c r="D61" s="2"/>
      <c r="E61" s="2"/>
      <c r="F61" s="2"/>
      <c r="G61" s="6" t="s">
        <v>2</v>
      </c>
      <c r="H61" s="150">
        <v>0.47916666666666669</v>
      </c>
      <c r="I61" s="150"/>
      <c r="J61" s="150"/>
      <c r="K61" s="150"/>
      <c r="L61" s="150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51">
        <v>1</v>
      </c>
      <c r="V61" s="151" t="s">
        <v>5</v>
      </c>
      <c r="W61" s="26" t="s">
        <v>39</v>
      </c>
      <c r="X61" s="111">
        <v>6.9444444444444441E-3</v>
      </c>
      <c r="Y61" s="111"/>
      <c r="Z61" s="111"/>
      <c r="AA61" s="111"/>
      <c r="AB61" s="111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11">
        <v>6.9444444444444447E-4</v>
      </c>
      <c r="AM61" s="111"/>
      <c r="AN61" s="111"/>
      <c r="AO61" s="111"/>
      <c r="AP61" s="111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2"/>
    </row>
    <row r="62" spans="1:116" ht="6" customHeight="1" x14ac:dyDescent="0.2">
      <c r="BD62" s="22"/>
      <c r="DL62" s="22"/>
    </row>
    <row r="63" spans="1:116" ht="3.75" customHeight="1" thickBot="1" x14ac:dyDescent="0.25">
      <c r="BD63" s="22"/>
      <c r="BZ63" s="39"/>
      <c r="CA63" s="39"/>
      <c r="CB63" s="39"/>
      <c r="CC63" s="63"/>
      <c r="CD63" s="63"/>
      <c r="CE63" s="63"/>
      <c r="CF63" s="63"/>
      <c r="CG63" s="63"/>
      <c r="CH63" s="63"/>
      <c r="DL63" s="22"/>
    </row>
    <row r="64" spans="1:116" ht="20.100000000000001" customHeight="1" thickBot="1" x14ac:dyDescent="0.3">
      <c r="B64" s="76" t="s">
        <v>16</v>
      </c>
      <c r="C64" s="77"/>
      <c r="D64" s="104" t="s">
        <v>40</v>
      </c>
      <c r="E64" s="106"/>
      <c r="F64" s="107"/>
      <c r="G64" s="104" t="s">
        <v>19</v>
      </c>
      <c r="H64" s="106"/>
      <c r="I64" s="106"/>
      <c r="J64" s="106"/>
      <c r="K64" s="106"/>
      <c r="L64" s="106"/>
      <c r="M64" s="106"/>
      <c r="N64" s="107"/>
      <c r="O64" s="104" t="s">
        <v>48</v>
      </c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7"/>
      <c r="AW64" s="104" t="s">
        <v>23</v>
      </c>
      <c r="AX64" s="106"/>
      <c r="AY64" s="106"/>
      <c r="AZ64" s="106"/>
      <c r="BA64" s="107"/>
      <c r="BB64" s="104"/>
      <c r="BC64" s="105"/>
      <c r="BD64" s="22"/>
      <c r="BZ64" s="39"/>
      <c r="CA64" s="39"/>
      <c r="CB64" s="64"/>
      <c r="CC64" s="63"/>
      <c r="CD64" s="63"/>
      <c r="CE64" s="63"/>
      <c r="CF64" s="63"/>
      <c r="CG64" s="63"/>
      <c r="CH64" s="63"/>
    </row>
    <row r="65" spans="2:116" ht="18" customHeight="1" x14ac:dyDescent="0.25">
      <c r="B65" s="70">
        <v>21</v>
      </c>
      <c r="C65" s="71"/>
      <c r="D65" s="81">
        <v>1</v>
      </c>
      <c r="E65" s="82"/>
      <c r="F65" s="82"/>
      <c r="G65" s="94">
        <v>0.47916666666666669</v>
      </c>
      <c r="H65" s="95"/>
      <c r="I65" s="95"/>
      <c r="J65" s="95"/>
      <c r="K65" s="95"/>
      <c r="L65" s="95"/>
      <c r="M65" s="95"/>
      <c r="N65" s="96"/>
      <c r="O65" s="102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15" t="s">
        <v>22</v>
      </c>
      <c r="AF65" s="85" t="str">
        <f>IF(ISBLANK(AZ44),"",$AG$53)</f>
        <v>ESV Fortuna Celle II</v>
      </c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6"/>
      <c r="AW65" s="87"/>
      <c r="AX65" s="88"/>
      <c r="AY65" s="88" t="s">
        <v>21</v>
      </c>
      <c r="AZ65" s="88"/>
      <c r="BA65" s="100"/>
      <c r="BB65" s="71"/>
      <c r="BC65" s="108"/>
      <c r="BZ65" s="39"/>
      <c r="CA65" s="39"/>
      <c r="CB65" s="64"/>
      <c r="CC65" s="63"/>
      <c r="CD65" s="63"/>
      <c r="CE65" s="63"/>
      <c r="CF65" s="63"/>
      <c r="CG65" s="63"/>
      <c r="CH65" s="63"/>
    </row>
    <row r="66" spans="2:116" ht="12" customHeight="1" thickBot="1" x14ac:dyDescent="0.25">
      <c r="B66" s="72"/>
      <c r="C66" s="73"/>
      <c r="D66" s="83"/>
      <c r="E66" s="84"/>
      <c r="F66" s="84"/>
      <c r="G66" s="97"/>
      <c r="H66" s="98"/>
      <c r="I66" s="98"/>
      <c r="J66" s="98"/>
      <c r="K66" s="98"/>
      <c r="L66" s="98"/>
      <c r="M66" s="98"/>
      <c r="N66" s="99"/>
      <c r="O66" s="91" t="s">
        <v>49</v>
      </c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16"/>
      <c r="AF66" s="92" t="s">
        <v>50</v>
      </c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3"/>
      <c r="AW66" s="89"/>
      <c r="AX66" s="90"/>
      <c r="AY66" s="90"/>
      <c r="AZ66" s="90"/>
      <c r="BA66" s="101"/>
      <c r="BB66" s="73"/>
      <c r="BC66" s="109"/>
    </row>
    <row r="67" spans="2:116" ht="12" customHeight="1" thickBot="1" x14ac:dyDescent="0.25">
      <c r="B67" s="65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8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9"/>
      <c r="AX67" s="69"/>
      <c r="AY67" s="69"/>
      <c r="AZ67" s="69"/>
      <c r="BA67" s="69"/>
      <c r="BB67" s="65"/>
      <c r="BC67" s="65"/>
    </row>
    <row r="68" spans="2:116" ht="20.100000000000001" customHeight="1" thickBot="1" x14ac:dyDescent="0.25">
      <c r="B68" s="74" t="s">
        <v>16</v>
      </c>
      <c r="C68" s="75"/>
      <c r="D68" s="78" t="s">
        <v>40</v>
      </c>
      <c r="E68" s="79"/>
      <c r="F68" s="80"/>
      <c r="G68" s="78" t="s">
        <v>19</v>
      </c>
      <c r="H68" s="79"/>
      <c r="I68" s="79"/>
      <c r="J68" s="79"/>
      <c r="K68" s="79"/>
      <c r="L68" s="79"/>
      <c r="M68" s="79"/>
      <c r="N68" s="80"/>
      <c r="O68" s="78" t="s">
        <v>55</v>
      </c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80"/>
      <c r="AW68" s="78" t="s">
        <v>23</v>
      </c>
      <c r="AX68" s="79"/>
      <c r="AY68" s="79"/>
      <c r="AZ68" s="79"/>
      <c r="BA68" s="80"/>
      <c r="BB68" s="78"/>
      <c r="BC68" s="103"/>
    </row>
    <row r="69" spans="2:116" ht="18" customHeight="1" x14ac:dyDescent="0.2">
      <c r="B69" s="70">
        <v>22</v>
      </c>
      <c r="C69" s="71"/>
      <c r="D69" s="81">
        <v>2</v>
      </c>
      <c r="E69" s="82"/>
      <c r="F69" s="82"/>
      <c r="G69" s="94">
        <f>$G$65+$U$61*$X$61+$AL$61</f>
        <v>0.48680555555555555</v>
      </c>
      <c r="H69" s="95"/>
      <c r="I69" s="95"/>
      <c r="J69" s="95"/>
      <c r="K69" s="95"/>
      <c r="L69" s="95"/>
      <c r="M69" s="95"/>
      <c r="N69" s="96"/>
      <c r="O69" s="102" t="str">
        <f>IF(ISBLANK(AZ42),"",$D$49)</f>
        <v>ESV Fortuna Celle I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15" t="s">
        <v>22</v>
      </c>
      <c r="AF69" s="85" t="str">
        <f>IF(ISBLANK(AZ44),"",$AG$50)</f>
        <v>SV Gifhorn</v>
      </c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6"/>
      <c r="AW69" s="87">
        <v>2</v>
      </c>
      <c r="AX69" s="88"/>
      <c r="AY69" s="88" t="s">
        <v>21</v>
      </c>
      <c r="AZ69" s="88">
        <v>0</v>
      </c>
      <c r="BA69" s="100"/>
      <c r="BB69" s="71"/>
      <c r="BC69" s="108"/>
    </row>
    <row r="70" spans="2:116" ht="12" customHeight="1" thickBot="1" x14ac:dyDescent="0.25">
      <c r="B70" s="72"/>
      <c r="C70" s="73"/>
      <c r="D70" s="83"/>
      <c r="E70" s="84"/>
      <c r="F70" s="84"/>
      <c r="G70" s="97"/>
      <c r="H70" s="98"/>
      <c r="I70" s="98"/>
      <c r="J70" s="98"/>
      <c r="K70" s="98"/>
      <c r="L70" s="98"/>
      <c r="M70" s="98"/>
      <c r="N70" s="99"/>
      <c r="O70" s="91" t="s">
        <v>33</v>
      </c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16"/>
      <c r="AF70" s="92" t="s">
        <v>34</v>
      </c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3"/>
      <c r="AW70" s="89"/>
      <c r="AX70" s="90"/>
      <c r="AY70" s="90"/>
      <c r="AZ70" s="90"/>
      <c r="BA70" s="101"/>
      <c r="BB70" s="73"/>
      <c r="BC70" s="109"/>
    </row>
    <row r="71" spans="2:116" ht="3.75" customHeight="1" thickBot="1" x14ac:dyDescent="0.25">
      <c r="BD71" s="22"/>
      <c r="BZ71" s="39"/>
      <c r="CA71" s="39"/>
      <c r="CB71" s="39"/>
      <c r="CC71" s="63"/>
      <c r="CD71" s="63"/>
      <c r="CE71" s="63"/>
      <c r="CF71" s="63"/>
      <c r="CG71" s="63"/>
      <c r="CH71" s="63"/>
      <c r="DL71" s="22"/>
    </row>
    <row r="72" spans="2:116" ht="20.100000000000001" customHeight="1" thickBot="1" x14ac:dyDescent="0.3">
      <c r="B72" s="74" t="s">
        <v>16</v>
      </c>
      <c r="C72" s="75"/>
      <c r="D72" s="78" t="s">
        <v>40</v>
      </c>
      <c r="E72" s="79"/>
      <c r="F72" s="80"/>
      <c r="G72" s="78" t="s">
        <v>19</v>
      </c>
      <c r="H72" s="79"/>
      <c r="I72" s="79"/>
      <c r="J72" s="79"/>
      <c r="K72" s="79"/>
      <c r="L72" s="79"/>
      <c r="M72" s="79"/>
      <c r="N72" s="80"/>
      <c r="O72" s="78" t="s">
        <v>56</v>
      </c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80"/>
      <c r="AW72" s="78" t="s">
        <v>23</v>
      </c>
      <c r="AX72" s="79"/>
      <c r="AY72" s="79"/>
      <c r="AZ72" s="79"/>
      <c r="BA72" s="80"/>
      <c r="BB72" s="78"/>
      <c r="BC72" s="103"/>
      <c r="BD72" s="22"/>
      <c r="BZ72" s="39"/>
      <c r="CA72" s="39"/>
      <c r="CB72" s="64"/>
      <c r="CC72" s="63"/>
      <c r="CD72" s="63"/>
      <c r="CE72" s="63"/>
      <c r="CF72" s="63"/>
      <c r="CG72" s="63"/>
      <c r="CH72" s="63"/>
    </row>
    <row r="73" spans="2:116" ht="18" customHeight="1" x14ac:dyDescent="0.25">
      <c r="B73" s="70">
        <v>23</v>
      </c>
      <c r="C73" s="71"/>
      <c r="D73" s="81">
        <v>1</v>
      </c>
      <c r="E73" s="82"/>
      <c r="F73" s="82"/>
      <c r="G73" s="94">
        <f>$G$69</f>
        <v>0.48680555555555555</v>
      </c>
      <c r="H73" s="95"/>
      <c r="I73" s="95"/>
      <c r="J73" s="95"/>
      <c r="K73" s="95"/>
      <c r="L73" s="95"/>
      <c r="M73" s="95"/>
      <c r="N73" s="96"/>
      <c r="O73" s="102" t="str">
        <f>IF(ISBLANK(AZ44),"",$AG$49)</f>
        <v>Hannover 74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15" t="s">
        <v>22</v>
      </c>
      <c r="AF73" s="85" t="str">
        <f>IF(ISBLANK(AZ42),"",$D$50)</f>
        <v>MTV Eintracht Celle</v>
      </c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6"/>
      <c r="AW73" s="87">
        <v>5</v>
      </c>
      <c r="AX73" s="88"/>
      <c r="AY73" s="88" t="s">
        <v>21</v>
      </c>
      <c r="AZ73" s="88">
        <v>4</v>
      </c>
      <c r="BA73" s="100"/>
      <c r="BB73" s="71"/>
      <c r="BC73" s="108"/>
      <c r="BZ73" s="39"/>
      <c r="CA73" s="39"/>
      <c r="CB73" s="64"/>
      <c r="CC73" s="63"/>
      <c r="CD73" s="63"/>
      <c r="CE73" s="63"/>
      <c r="CF73" s="63"/>
      <c r="CG73" s="63"/>
      <c r="CH73" s="63"/>
    </row>
    <row r="74" spans="2:116" ht="12" customHeight="1" thickBot="1" x14ac:dyDescent="0.25">
      <c r="B74" s="72"/>
      <c r="C74" s="73"/>
      <c r="D74" s="83"/>
      <c r="E74" s="84"/>
      <c r="F74" s="84"/>
      <c r="G74" s="97"/>
      <c r="H74" s="98"/>
      <c r="I74" s="98"/>
      <c r="J74" s="98"/>
      <c r="K74" s="98"/>
      <c r="L74" s="98"/>
      <c r="M74" s="98"/>
      <c r="N74" s="99"/>
      <c r="O74" s="91" t="s">
        <v>35</v>
      </c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16"/>
      <c r="AF74" s="92" t="s">
        <v>32</v>
      </c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3"/>
      <c r="AW74" s="89"/>
      <c r="AX74" s="90"/>
      <c r="AY74" s="90"/>
      <c r="AZ74" s="90"/>
      <c r="BA74" s="101"/>
      <c r="BB74" s="73"/>
      <c r="BC74" s="109"/>
    </row>
    <row r="75" spans="2:116" ht="7.5" customHeight="1" thickBot="1" x14ac:dyDescent="0.25">
      <c r="B75" s="65"/>
      <c r="C75" s="6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8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9"/>
      <c r="AX75" s="69"/>
      <c r="AY75" s="69"/>
      <c r="AZ75" s="69"/>
      <c r="BA75" s="69"/>
      <c r="BB75" s="65"/>
      <c r="BC75" s="65"/>
    </row>
    <row r="76" spans="2:116" ht="20.100000000000001" customHeight="1" thickBot="1" x14ac:dyDescent="0.25">
      <c r="B76" s="76" t="s">
        <v>16</v>
      </c>
      <c r="C76" s="77"/>
      <c r="D76" s="104" t="s">
        <v>40</v>
      </c>
      <c r="E76" s="106"/>
      <c r="F76" s="107"/>
      <c r="G76" s="104" t="s">
        <v>19</v>
      </c>
      <c r="H76" s="106"/>
      <c r="I76" s="106"/>
      <c r="J76" s="106"/>
      <c r="K76" s="106"/>
      <c r="L76" s="106"/>
      <c r="M76" s="106"/>
      <c r="N76" s="107"/>
      <c r="O76" s="104" t="s">
        <v>47</v>
      </c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7"/>
      <c r="AW76" s="104" t="s">
        <v>23</v>
      </c>
      <c r="AX76" s="106"/>
      <c r="AY76" s="106"/>
      <c r="AZ76" s="106"/>
      <c r="BA76" s="107"/>
      <c r="BB76" s="104"/>
      <c r="BC76" s="105"/>
    </row>
    <row r="77" spans="2:116" ht="18" customHeight="1" x14ac:dyDescent="0.2">
      <c r="B77" s="70">
        <v>24</v>
      </c>
      <c r="C77" s="71"/>
      <c r="D77" s="81">
        <v>2</v>
      </c>
      <c r="E77" s="82"/>
      <c r="F77" s="82"/>
      <c r="G77" s="94">
        <f>$G$73+$U$61*$X$61+$AL$61</f>
        <v>0.49444444444444441</v>
      </c>
      <c r="H77" s="95"/>
      <c r="I77" s="95"/>
      <c r="J77" s="95"/>
      <c r="K77" s="95"/>
      <c r="L77" s="95"/>
      <c r="M77" s="95"/>
      <c r="N77" s="96"/>
      <c r="O77" s="102" t="s">
        <v>73</v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15" t="s">
        <v>22</v>
      </c>
      <c r="AF77" s="85" t="str">
        <f>IF(ISBLANK(AZ44),"",$AG$52)</f>
        <v>SSV Südwinsen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6"/>
      <c r="AW77" s="87">
        <v>0</v>
      </c>
      <c r="AX77" s="88"/>
      <c r="AY77" s="88" t="s">
        <v>21</v>
      </c>
      <c r="AZ77" s="88">
        <v>4</v>
      </c>
      <c r="BA77" s="100"/>
      <c r="BB77" s="71"/>
      <c r="BC77" s="108"/>
    </row>
    <row r="78" spans="2:116" ht="12" customHeight="1" thickBot="1" x14ac:dyDescent="0.25">
      <c r="B78" s="72"/>
      <c r="C78" s="73"/>
      <c r="D78" s="83"/>
      <c r="E78" s="84"/>
      <c r="F78" s="84"/>
      <c r="G78" s="97"/>
      <c r="H78" s="98"/>
      <c r="I78" s="98"/>
      <c r="J78" s="98"/>
      <c r="K78" s="98"/>
      <c r="L78" s="98"/>
      <c r="M78" s="98"/>
      <c r="N78" s="99"/>
      <c r="O78" s="91" t="s">
        <v>51</v>
      </c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16"/>
      <c r="AF78" s="92" t="s">
        <v>52</v>
      </c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3"/>
      <c r="AW78" s="89"/>
      <c r="AX78" s="90"/>
      <c r="AY78" s="90"/>
      <c r="AZ78" s="90"/>
      <c r="BA78" s="101"/>
      <c r="BB78" s="73"/>
      <c r="BC78" s="109"/>
    </row>
    <row r="79" spans="2:116" ht="3.75" customHeight="1" thickBot="1" x14ac:dyDescent="0.25">
      <c r="BD79" s="22"/>
      <c r="BZ79" s="39"/>
      <c r="CA79" s="39"/>
      <c r="CB79" s="39"/>
      <c r="CC79" s="63"/>
      <c r="CD79" s="63"/>
      <c r="CE79" s="63"/>
      <c r="CF79" s="63"/>
      <c r="CG79" s="63"/>
      <c r="CH79" s="63"/>
      <c r="DL79" s="22"/>
    </row>
    <row r="80" spans="2:116" ht="20.100000000000001" customHeight="1" thickBot="1" x14ac:dyDescent="0.3">
      <c r="B80" s="76" t="s">
        <v>16</v>
      </c>
      <c r="C80" s="77"/>
      <c r="D80" s="104" t="s">
        <v>40</v>
      </c>
      <c r="E80" s="106"/>
      <c r="F80" s="107"/>
      <c r="G80" s="104" t="s">
        <v>19</v>
      </c>
      <c r="H80" s="106"/>
      <c r="I80" s="106"/>
      <c r="J80" s="106"/>
      <c r="K80" s="106"/>
      <c r="L80" s="106"/>
      <c r="M80" s="106"/>
      <c r="N80" s="107"/>
      <c r="O80" s="104" t="s">
        <v>46</v>
      </c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7"/>
      <c r="AW80" s="104" t="s">
        <v>23</v>
      </c>
      <c r="AX80" s="106"/>
      <c r="AY80" s="106"/>
      <c r="AZ80" s="106"/>
      <c r="BA80" s="107"/>
      <c r="BB80" s="104"/>
      <c r="BC80" s="105"/>
      <c r="BD80" s="22"/>
      <c r="BZ80" s="39"/>
      <c r="CA80" s="39"/>
      <c r="CB80" s="64"/>
      <c r="CC80" s="63"/>
      <c r="CD80" s="63"/>
      <c r="CE80" s="63"/>
      <c r="CF80" s="63"/>
      <c r="CG80" s="63"/>
      <c r="CH80" s="63"/>
    </row>
    <row r="81" spans="2:86" ht="18" customHeight="1" x14ac:dyDescent="0.25">
      <c r="B81" s="70">
        <v>25</v>
      </c>
      <c r="C81" s="71"/>
      <c r="D81" s="81">
        <v>1</v>
      </c>
      <c r="E81" s="82"/>
      <c r="F81" s="82"/>
      <c r="G81" s="94">
        <f>$G$77</f>
        <v>0.49444444444444441</v>
      </c>
      <c r="H81" s="95"/>
      <c r="I81" s="95"/>
      <c r="J81" s="95"/>
      <c r="K81" s="95"/>
      <c r="L81" s="95"/>
      <c r="M81" s="95"/>
      <c r="N81" s="96"/>
      <c r="O81" s="102" t="str">
        <f>IF(ISBLANK(AZ42),"",$D$51)</f>
        <v>SV Anderten</v>
      </c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15" t="s">
        <v>22</v>
      </c>
      <c r="AF81" s="85" t="str">
        <f>IF(ISBLANK(AZ44),"",$AG$51)</f>
        <v>VfL Westercelle</v>
      </c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6"/>
      <c r="AW81" s="87">
        <v>0</v>
      </c>
      <c r="AX81" s="88"/>
      <c r="AY81" s="88" t="s">
        <v>21</v>
      </c>
      <c r="AZ81" s="88">
        <v>3</v>
      </c>
      <c r="BA81" s="100"/>
      <c r="BB81" s="71"/>
      <c r="BC81" s="108"/>
      <c r="BZ81" s="39"/>
      <c r="CA81" s="39"/>
      <c r="CB81" s="64"/>
      <c r="CC81" s="63"/>
      <c r="CD81" s="63"/>
      <c r="CE81" s="63"/>
      <c r="CF81" s="63"/>
      <c r="CG81" s="63"/>
      <c r="CH81" s="63"/>
    </row>
    <row r="82" spans="2:86" ht="12" customHeight="1" thickBot="1" x14ac:dyDescent="0.25">
      <c r="B82" s="72"/>
      <c r="C82" s="73"/>
      <c r="D82" s="83"/>
      <c r="E82" s="84"/>
      <c r="F82" s="84"/>
      <c r="G82" s="97"/>
      <c r="H82" s="98"/>
      <c r="I82" s="98"/>
      <c r="J82" s="98"/>
      <c r="K82" s="98"/>
      <c r="L82" s="98"/>
      <c r="M82" s="98"/>
      <c r="N82" s="99"/>
      <c r="O82" s="91" t="s">
        <v>53</v>
      </c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16"/>
      <c r="AF82" s="92" t="s">
        <v>54</v>
      </c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3"/>
      <c r="AW82" s="89"/>
      <c r="AX82" s="90"/>
      <c r="AY82" s="90"/>
      <c r="AZ82" s="90"/>
      <c r="BA82" s="101"/>
      <c r="BB82" s="73"/>
      <c r="BC82" s="109"/>
    </row>
    <row r="83" spans="2:86" ht="7.5" customHeight="1" thickBot="1" x14ac:dyDescent="0.25"/>
    <row r="84" spans="2:86" ht="20.100000000000001" customHeight="1" thickBot="1" x14ac:dyDescent="0.25">
      <c r="B84" s="199" t="s">
        <v>16</v>
      </c>
      <c r="C84" s="200"/>
      <c r="D84" s="201" t="s">
        <v>40</v>
      </c>
      <c r="E84" s="202"/>
      <c r="F84" s="203"/>
      <c r="G84" s="201" t="s">
        <v>62</v>
      </c>
      <c r="H84" s="202"/>
      <c r="I84" s="202"/>
      <c r="J84" s="202"/>
      <c r="K84" s="202"/>
      <c r="L84" s="202"/>
      <c r="M84" s="202"/>
      <c r="N84" s="203"/>
      <c r="O84" s="201" t="s">
        <v>36</v>
      </c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3"/>
      <c r="AW84" s="201" t="s">
        <v>23</v>
      </c>
      <c r="AX84" s="202"/>
      <c r="AY84" s="202"/>
      <c r="AZ84" s="202"/>
      <c r="BA84" s="203"/>
      <c r="BB84" s="201"/>
      <c r="BC84" s="214"/>
    </row>
    <row r="85" spans="2:86" ht="18" customHeight="1" x14ac:dyDescent="0.2">
      <c r="B85" s="70">
        <v>26</v>
      </c>
      <c r="C85" s="71"/>
      <c r="D85" s="81">
        <v>2</v>
      </c>
      <c r="E85" s="82"/>
      <c r="F85" s="82"/>
      <c r="G85" s="94">
        <f>$G$81+$U$61*$X$61+$AL$61</f>
        <v>0.50208333333333333</v>
      </c>
      <c r="H85" s="95"/>
      <c r="I85" s="95"/>
      <c r="J85" s="95"/>
      <c r="K85" s="95"/>
      <c r="L85" s="95"/>
      <c r="M85" s="95"/>
      <c r="N85" s="96"/>
      <c r="O85" s="102" t="str">
        <f>IF(ISBLANK($AZ$69)," ",IF($AW$69&lt;$AZ$69,$O$69,IF($AZ$69&lt;$AW$69,$AF$69)))</f>
        <v>SV Gifhorn</v>
      </c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15" t="s">
        <v>22</v>
      </c>
      <c r="AF85" s="85" t="str">
        <f>IF(ISBLANK($AZ$73)," ",IF($AW$73&lt;$AZ$73,$O$73,IF($AZ$73&lt;$AW$73,$AF$73)))</f>
        <v>MTV Eintracht Celle</v>
      </c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  <c r="AW85" s="87">
        <v>1</v>
      </c>
      <c r="AX85" s="88"/>
      <c r="AY85" s="88" t="s">
        <v>21</v>
      </c>
      <c r="AZ85" s="88">
        <v>0</v>
      </c>
      <c r="BA85" s="100"/>
      <c r="BB85" s="71"/>
      <c r="BC85" s="108"/>
    </row>
    <row r="86" spans="2:86" ht="12" customHeight="1" thickBot="1" x14ac:dyDescent="0.25">
      <c r="B86" s="72"/>
      <c r="C86" s="73"/>
      <c r="D86" s="83"/>
      <c r="E86" s="84"/>
      <c r="F86" s="84"/>
      <c r="G86" s="97"/>
      <c r="H86" s="98"/>
      <c r="I86" s="98"/>
      <c r="J86" s="98"/>
      <c r="K86" s="98"/>
      <c r="L86" s="98"/>
      <c r="M86" s="98"/>
      <c r="N86" s="99"/>
      <c r="O86" s="91" t="s">
        <v>57</v>
      </c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16"/>
      <c r="AF86" s="92" t="s">
        <v>58</v>
      </c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3"/>
      <c r="AW86" s="89"/>
      <c r="AX86" s="90"/>
      <c r="AY86" s="90"/>
      <c r="AZ86" s="90"/>
      <c r="BA86" s="101"/>
      <c r="BB86" s="73"/>
      <c r="BC86" s="109"/>
    </row>
    <row r="87" spans="2:86" ht="3.75" customHeight="1" thickBot="1" x14ac:dyDescent="0.25"/>
    <row r="88" spans="2:86" ht="20.100000000000001" customHeight="1" thickBot="1" x14ac:dyDescent="0.25">
      <c r="B88" s="199" t="s">
        <v>16</v>
      </c>
      <c r="C88" s="200"/>
      <c r="D88" s="201" t="s">
        <v>40</v>
      </c>
      <c r="E88" s="202"/>
      <c r="F88" s="203"/>
      <c r="G88" s="201" t="s">
        <v>62</v>
      </c>
      <c r="H88" s="202"/>
      <c r="I88" s="202"/>
      <c r="J88" s="202"/>
      <c r="K88" s="202"/>
      <c r="L88" s="202"/>
      <c r="M88" s="202"/>
      <c r="N88" s="203"/>
      <c r="O88" s="201" t="s">
        <v>37</v>
      </c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3"/>
      <c r="AW88" s="201" t="s">
        <v>23</v>
      </c>
      <c r="AX88" s="202"/>
      <c r="AY88" s="202"/>
      <c r="AZ88" s="202"/>
      <c r="BA88" s="203"/>
      <c r="BB88" s="201"/>
      <c r="BC88" s="214"/>
    </row>
    <row r="89" spans="2:86" ht="18" customHeight="1" x14ac:dyDescent="0.2">
      <c r="B89" s="70">
        <v>27</v>
      </c>
      <c r="C89" s="71"/>
      <c r="D89" s="81">
        <v>1</v>
      </c>
      <c r="E89" s="82"/>
      <c r="F89" s="82"/>
      <c r="G89" s="94">
        <f>G85</f>
        <v>0.50208333333333333</v>
      </c>
      <c r="H89" s="95"/>
      <c r="I89" s="95"/>
      <c r="J89" s="95"/>
      <c r="K89" s="95"/>
      <c r="L89" s="95"/>
      <c r="M89" s="95"/>
      <c r="N89" s="96"/>
      <c r="O89" s="102" t="str">
        <f>IF(ISBLANK($AZ$69)," ",IF($AW$69&gt;$AZ$69,$O$69,IF($AZ$69&gt;$AW$69,$AF$69)))</f>
        <v>ESV Fortuna Celle I</v>
      </c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15" t="s">
        <v>22</v>
      </c>
      <c r="AF89" s="85" t="str">
        <f>IF(ISBLANK($AZ$73)," ",IF($AW$73&gt;$AZ$73,$O$73,IF($AZ$73&gt;$AW$73,$AF$73)))</f>
        <v>Hannover 74</v>
      </c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6"/>
      <c r="AW89" s="87">
        <v>3</v>
      </c>
      <c r="AX89" s="88"/>
      <c r="AY89" s="88" t="s">
        <v>21</v>
      </c>
      <c r="AZ89" s="88">
        <v>1</v>
      </c>
      <c r="BA89" s="100"/>
      <c r="BB89" s="71"/>
      <c r="BC89" s="108"/>
    </row>
    <row r="90" spans="2:86" ht="12" customHeight="1" thickBot="1" x14ac:dyDescent="0.25">
      <c r="B90" s="72"/>
      <c r="C90" s="73"/>
      <c r="D90" s="83"/>
      <c r="E90" s="84"/>
      <c r="F90" s="84"/>
      <c r="G90" s="97"/>
      <c r="H90" s="98"/>
      <c r="I90" s="98"/>
      <c r="J90" s="98"/>
      <c r="K90" s="98"/>
      <c r="L90" s="98"/>
      <c r="M90" s="98"/>
      <c r="N90" s="99"/>
      <c r="O90" s="91" t="s">
        <v>59</v>
      </c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16"/>
      <c r="AF90" s="92" t="s">
        <v>60</v>
      </c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3"/>
      <c r="AW90" s="89"/>
      <c r="AX90" s="90"/>
      <c r="AY90" s="90"/>
      <c r="AZ90" s="90"/>
      <c r="BA90" s="101"/>
      <c r="BB90" s="73"/>
      <c r="BC90" s="109"/>
    </row>
    <row r="92" spans="2:86" x14ac:dyDescent="0.2">
      <c r="B92" s="1" t="s">
        <v>61</v>
      </c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</row>
    <row r="93" spans="2:86" ht="8.25" customHeight="1" thickBot="1" x14ac:dyDescent="0.25"/>
    <row r="94" spans="2:86" ht="25.5" customHeight="1" x14ac:dyDescent="0.2">
      <c r="I94" s="212" t="s">
        <v>9</v>
      </c>
      <c r="J94" s="213"/>
      <c r="K94" s="213"/>
      <c r="L94" s="17"/>
      <c r="M94" s="210" t="str">
        <f>IF(ISBLANK($AZ$89)," ",IF($AW$89&gt;$AZ$89,$O$89,IF($AZ$89&gt;$AW$89,$AF$89)))</f>
        <v>ESV Fortuna Celle I</v>
      </c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  <c r="AG94" s="210"/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1"/>
    </row>
    <row r="95" spans="2:86" ht="25.5" customHeight="1" x14ac:dyDescent="0.2">
      <c r="I95" s="206" t="s">
        <v>10</v>
      </c>
      <c r="J95" s="207"/>
      <c r="K95" s="207"/>
      <c r="L95" s="18"/>
      <c r="M95" s="208" t="str">
        <f>IF(ISBLANK($AZ$89)," ",IF($AW$89&lt;$AZ$89,$O$89,IF($AZ$89&lt;$AW$89,$AF$89)))</f>
        <v>Hannover 74</v>
      </c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9"/>
    </row>
    <row r="96" spans="2:86" ht="25.5" customHeight="1" x14ac:dyDescent="0.2">
      <c r="I96" s="206" t="s">
        <v>11</v>
      </c>
      <c r="J96" s="207"/>
      <c r="K96" s="207"/>
      <c r="L96" s="18"/>
      <c r="M96" s="208" t="str">
        <f>IF(ISBLANK($AZ$85)," ",IF($AW$85&gt;$AZ$85,$O$85,IF($AZ$85&gt;$AW$85,$AF$85)))</f>
        <v>SV Gifhorn</v>
      </c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9"/>
    </row>
    <row r="97" spans="9:48" ht="25.5" customHeight="1" x14ac:dyDescent="0.2">
      <c r="I97" s="206" t="s">
        <v>12</v>
      </c>
      <c r="J97" s="207"/>
      <c r="K97" s="207"/>
      <c r="L97" s="18"/>
      <c r="M97" s="208" t="str">
        <f>IF(ISBLANK($AZ$85)," ",IF($AW$85&lt;$AZ$85,$O$85,IF($AZ$85&lt;$AW$85,$AF$85)))</f>
        <v>MTV Eintracht Celle</v>
      </c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9"/>
    </row>
    <row r="98" spans="9:48" ht="25.5" customHeight="1" x14ac:dyDescent="0.2">
      <c r="I98" s="206" t="s">
        <v>13</v>
      </c>
      <c r="J98" s="207"/>
      <c r="K98" s="207"/>
      <c r="L98" s="18"/>
      <c r="M98" s="208" t="str">
        <f>IF(ISBLANK($AZ$81)," ",IF($AW$81&gt;$AZ$81,$O$81,IF($AZ$81&gt;$AW$81,$AF$81)))</f>
        <v>VfL Westercelle</v>
      </c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9"/>
    </row>
    <row r="99" spans="9:48" ht="25.5" customHeight="1" x14ac:dyDescent="0.2">
      <c r="I99" s="206" t="s">
        <v>41</v>
      </c>
      <c r="J99" s="207"/>
      <c r="K99" s="207"/>
      <c r="L99" s="18"/>
      <c r="M99" s="208" t="str">
        <f>IF(ISBLANK($AZ$81)," ",IF($AW$81&lt;$AZ$81,$O$81,IF($AZ$81&lt;$AW$81,$AF$81)))</f>
        <v>SV Anderten</v>
      </c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9"/>
    </row>
    <row r="100" spans="9:48" ht="25.5" customHeight="1" x14ac:dyDescent="0.2">
      <c r="I100" s="206" t="s">
        <v>42</v>
      </c>
      <c r="J100" s="207"/>
      <c r="K100" s="207"/>
      <c r="L100" s="18"/>
      <c r="M100" s="208" t="str">
        <f>IF(ISBLANK($AZ$77)," ",IF($AW$77&gt;$AZ$77,$O$77,IF($AZ$77&gt;$AW$77,$AF$77)))</f>
        <v>SSV Südwinsen</v>
      </c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9"/>
    </row>
    <row r="101" spans="9:48" ht="25.5" customHeight="1" x14ac:dyDescent="0.2">
      <c r="I101" s="206" t="s">
        <v>43</v>
      </c>
      <c r="J101" s="207"/>
      <c r="K101" s="207"/>
      <c r="L101" s="18"/>
      <c r="M101" s="208" t="str">
        <f>IF(ISBLANK($AZ$77)," ",IF($AW$77&lt;$AZ$77,$O$77,IF($AZ$77&lt;$AW$77,$AF$77)))</f>
        <v>SC Wietzenbruch</v>
      </c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9"/>
    </row>
    <row r="102" spans="9:48" ht="25.5" customHeight="1" x14ac:dyDescent="0.2">
      <c r="I102" s="206" t="s">
        <v>44</v>
      </c>
      <c r="J102" s="207"/>
      <c r="K102" s="207"/>
      <c r="L102" s="18"/>
      <c r="M102" s="208" t="s">
        <v>67</v>
      </c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9"/>
    </row>
    <row r="103" spans="9:48" ht="25.5" customHeight="1" thickBot="1" x14ac:dyDescent="0.25">
      <c r="I103" s="215" t="s">
        <v>45</v>
      </c>
      <c r="J103" s="216"/>
      <c r="K103" s="216"/>
      <c r="L103" s="19"/>
      <c r="M103" s="217" t="str">
        <f>IF(ISBLANK($AZ$65)," ",IF($AW$65&lt;$AZ$65,$O$65,IF($AZ$65&lt;$AW$65,$AF$65)))</f>
        <v xml:space="preserve"> </v>
      </c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8"/>
    </row>
  </sheetData>
  <sortState ref="BM38:BR42">
    <sortCondition descending="1" ref="BN38"/>
    <sortCondition descending="1" ref="BR38"/>
    <sortCondition descending="1" ref="BO38"/>
  </sortState>
  <mergeCells count="432">
    <mergeCell ref="D80:F80"/>
    <mergeCell ref="G80:N80"/>
    <mergeCell ref="G85:N86"/>
    <mergeCell ref="D88:F88"/>
    <mergeCell ref="I103:K103"/>
    <mergeCell ref="M103:AV103"/>
    <mergeCell ref="I102:K102"/>
    <mergeCell ref="M102:AV102"/>
    <mergeCell ref="AF86:AV86"/>
    <mergeCell ref="D85:F86"/>
    <mergeCell ref="D89:F90"/>
    <mergeCell ref="G89:N90"/>
    <mergeCell ref="I100:K100"/>
    <mergeCell ref="M100:AV100"/>
    <mergeCell ref="I101:K101"/>
    <mergeCell ref="M101:AV101"/>
    <mergeCell ref="I96:K96"/>
    <mergeCell ref="I97:K97"/>
    <mergeCell ref="AE17:AF17"/>
    <mergeCell ref="AE18:AF18"/>
    <mergeCell ref="D73:F74"/>
    <mergeCell ref="G73:N74"/>
    <mergeCell ref="D76:F76"/>
    <mergeCell ref="G76:N76"/>
    <mergeCell ref="I98:K98"/>
    <mergeCell ref="M98:AV98"/>
    <mergeCell ref="O86:AD86"/>
    <mergeCell ref="P51:R51"/>
    <mergeCell ref="S51:T51"/>
    <mergeCell ref="AE51:AF51"/>
    <mergeCell ref="AG51:AR51"/>
    <mergeCell ref="AE52:AF52"/>
    <mergeCell ref="AG52:AR52"/>
    <mergeCell ref="X49:Z49"/>
    <mergeCell ref="H61:L61"/>
    <mergeCell ref="P52:R52"/>
    <mergeCell ref="S52:T52"/>
    <mergeCell ref="V52:W52"/>
    <mergeCell ref="U61:V61"/>
    <mergeCell ref="AE49:AF49"/>
    <mergeCell ref="AG49:AR49"/>
    <mergeCell ref="AE50:AF50"/>
    <mergeCell ref="D16:Z16"/>
    <mergeCell ref="D17:Z17"/>
    <mergeCell ref="D18:Z18"/>
    <mergeCell ref="D19:Z19"/>
    <mergeCell ref="D20:Z20"/>
    <mergeCell ref="AG16:BC16"/>
    <mergeCell ref="AG17:BC17"/>
    <mergeCell ref="I99:K99"/>
    <mergeCell ref="M99:AV99"/>
    <mergeCell ref="AW88:BA88"/>
    <mergeCell ref="M96:AV96"/>
    <mergeCell ref="M97:AV97"/>
    <mergeCell ref="M94:AV94"/>
    <mergeCell ref="M95:AV95"/>
    <mergeCell ref="I94:K94"/>
    <mergeCell ref="I95:K95"/>
    <mergeCell ref="O90:AD90"/>
    <mergeCell ref="O88:AV88"/>
    <mergeCell ref="G88:N88"/>
    <mergeCell ref="BB88:BC88"/>
    <mergeCell ref="AW84:BA84"/>
    <mergeCell ref="BB84:BC84"/>
    <mergeCell ref="BB80:BC80"/>
    <mergeCell ref="D51:O51"/>
    <mergeCell ref="B89:C90"/>
    <mergeCell ref="O89:AD89"/>
    <mergeCell ref="AF89:AV89"/>
    <mergeCell ref="AW89:AX90"/>
    <mergeCell ref="AY89:AY90"/>
    <mergeCell ref="AZ89:BA90"/>
    <mergeCell ref="BB89:BC90"/>
    <mergeCell ref="AF90:AV90"/>
    <mergeCell ref="B88:C88"/>
    <mergeCell ref="B85:C86"/>
    <mergeCell ref="O85:AD85"/>
    <mergeCell ref="AF85:AV85"/>
    <mergeCell ref="AW85:AX86"/>
    <mergeCell ref="AY85:AY86"/>
    <mergeCell ref="AZ85:BA86"/>
    <mergeCell ref="BB85:BC86"/>
    <mergeCell ref="AF82:AV82"/>
    <mergeCell ref="B84:C84"/>
    <mergeCell ref="O84:AV84"/>
    <mergeCell ref="D81:F82"/>
    <mergeCell ref="G81:N82"/>
    <mergeCell ref="D84:F84"/>
    <mergeCell ref="G84:N84"/>
    <mergeCell ref="B81:C82"/>
    <mergeCell ref="O81:AD81"/>
    <mergeCell ref="AF81:AV81"/>
    <mergeCell ref="AW81:AX82"/>
    <mergeCell ref="AY81:AY82"/>
    <mergeCell ref="AZ81:BA82"/>
    <mergeCell ref="BB81:BC82"/>
    <mergeCell ref="O82:AD82"/>
    <mergeCell ref="B80:C80"/>
    <mergeCell ref="O80:AV80"/>
    <mergeCell ref="AW80:BA80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AG50:AR50"/>
    <mergeCell ref="B48:O48"/>
    <mergeCell ref="P48:R48"/>
    <mergeCell ref="S48:W48"/>
    <mergeCell ref="X48:Z48"/>
    <mergeCell ref="AE48:AR48"/>
    <mergeCell ref="S49:T49"/>
    <mergeCell ref="AF44:AV44"/>
    <mergeCell ref="AW44:AX44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V49:W49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33:BA33"/>
    <mergeCell ref="J29:N29"/>
    <mergeCell ref="O29:AD29"/>
    <mergeCell ref="AF29:AV29"/>
    <mergeCell ref="AW29:AX29"/>
    <mergeCell ref="AZ31:BA31"/>
    <mergeCell ref="BB31:BC31"/>
    <mergeCell ref="AZ32:BA32"/>
    <mergeCell ref="BB32:BC32"/>
    <mergeCell ref="J31:N31"/>
    <mergeCell ref="O31:AD31"/>
    <mergeCell ref="B38:C38"/>
    <mergeCell ref="B31:C31"/>
    <mergeCell ref="B32:C32"/>
    <mergeCell ref="B33:C33"/>
    <mergeCell ref="B34:C34"/>
    <mergeCell ref="B27:C27"/>
    <mergeCell ref="B28:C28"/>
    <mergeCell ref="AF28:AV28"/>
    <mergeCell ref="AW28:AX28"/>
    <mergeCell ref="D28:F28"/>
    <mergeCell ref="G28:I28"/>
    <mergeCell ref="J28:N28"/>
    <mergeCell ref="O28:AD28"/>
    <mergeCell ref="J27:N27"/>
    <mergeCell ref="D27:F27"/>
    <mergeCell ref="G27:I27"/>
    <mergeCell ref="O27:AD27"/>
    <mergeCell ref="AF27:AV27"/>
    <mergeCell ref="D30:F30"/>
    <mergeCell ref="G30:I30"/>
    <mergeCell ref="J30:N30"/>
    <mergeCell ref="O30:AD30"/>
    <mergeCell ref="AF30:AV30"/>
    <mergeCell ref="AW30:AX30"/>
    <mergeCell ref="B26:C26"/>
    <mergeCell ref="O26:AD26"/>
    <mergeCell ref="AF26:AV26"/>
    <mergeCell ref="J26:N26"/>
    <mergeCell ref="O25:AD25"/>
    <mergeCell ref="AF25:AV25"/>
    <mergeCell ref="B25:C25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M6:T6"/>
    <mergeCell ref="Y6:AF6"/>
    <mergeCell ref="B8:AM8"/>
    <mergeCell ref="X10:AB10"/>
    <mergeCell ref="H10:L10"/>
    <mergeCell ref="AL10:AP10"/>
    <mergeCell ref="U10:V10"/>
    <mergeCell ref="AS48:AU48"/>
    <mergeCell ref="AV48:AZ48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AE20:AF20"/>
    <mergeCell ref="B19:C19"/>
    <mergeCell ref="AE19:AF19"/>
    <mergeCell ref="AG19:BC19"/>
    <mergeCell ref="B29:C29"/>
    <mergeCell ref="B30:C30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S49:AU49"/>
    <mergeCell ref="AV49:AW49"/>
    <mergeCell ref="AZ28:BA28"/>
    <mergeCell ref="BB28:BC28"/>
    <mergeCell ref="AZ27:BA27"/>
    <mergeCell ref="BB27:BC27"/>
    <mergeCell ref="AZ29:BA29"/>
    <mergeCell ref="BB29:BC29"/>
    <mergeCell ref="AZ30:BA30"/>
    <mergeCell ref="BB30:BC30"/>
    <mergeCell ref="BB33:BC33"/>
    <mergeCell ref="AF36:AV36"/>
    <mergeCell ref="AW36:AX36"/>
    <mergeCell ref="AZ36:BA36"/>
    <mergeCell ref="BB36:BC36"/>
    <mergeCell ref="AF38:AV38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B65:C66"/>
    <mergeCell ref="D68:F68"/>
    <mergeCell ref="D69:F70"/>
    <mergeCell ref="G69:N70"/>
    <mergeCell ref="D65:F66"/>
    <mergeCell ref="G65:N66"/>
    <mergeCell ref="G68:N68"/>
    <mergeCell ref="AF65:AV65"/>
    <mergeCell ref="O66:AD66"/>
    <mergeCell ref="AF66:AV66"/>
    <mergeCell ref="B64:C64"/>
    <mergeCell ref="D64:F64"/>
    <mergeCell ref="G64:N64"/>
    <mergeCell ref="AW64:BA64"/>
    <mergeCell ref="B68:C68"/>
    <mergeCell ref="B69:C70"/>
    <mergeCell ref="BB64:BC64"/>
    <mergeCell ref="O64:AV64"/>
    <mergeCell ref="BB77:BC78"/>
    <mergeCell ref="O78:AD78"/>
    <mergeCell ref="AF78:AV78"/>
    <mergeCell ref="O77:AD77"/>
    <mergeCell ref="AY77:AY78"/>
    <mergeCell ref="AF77:AV77"/>
    <mergeCell ref="BB76:BC76"/>
    <mergeCell ref="AZ65:BA66"/>
    <mergeCell ref="BB65:BC66"/>
    <mergeCell ref="AW65:AX66"/>
    <mergeCell ref="AY65:AY66"/>
    <mergeCell ref="AW68:BA68"/>
    <mergeCell ref="BB68:BC68"/>
    <mergeCell ref="BB69:BC70"/>
    <mergeCell ref="AZ73:BA74"/>
    <mergeCell ref="BB73:BC74"/>
    <mergeCell ref="O74:AD74"/>
    <mergeCell ref="AF74:AV74"/>
    <mergeCell ref="AW77:AX78"/>
    <mergeCell ref="O76:AV76"/>
    <mergeCell ref="O65:AD65"/>
    <mergeCell ref="AW76:BA76"/>
    <mergeCell ref="AZ77:BA78"/>
    <mergeCell ref="O68:AV68"/>
    <mergeCell ref="O69:AD69"/>
    <mergeCell ref="O73:AD73"/>
    <mergeCell ref="AF73:AV73"/>
    <mergeCell ref="AW73:AX74"/>
    <mergeCell ref="AY73:AY74"/>
    <mergeCell ref="AW72:BA72"/>
    <mergeCell ref="BB72:BC72"/>
    <mergeCell ref="AZ69:BA70"/>
    <mergeCell ref="B73:C74"/>
    <mergeCell ref="B77:C78"/>
    <mergeCell ref="B72:C72"/>
    <mergeCell ref="B76:C76"/>
    <mergeCell ref="D72:F72"/>
    <mergeCell ref="D77:F78"/>
    <mergeCell ref="AF69:AV69"/>
    <mergeCell ref="AW69:AX70"/>
    <mergeCell ref="AY69:AY70"/>
    <mergeCell ref="O70:AD70"/>
    <mergeCell ref="AF70:AV70"/>
    <mergeCell ref="O72:AV72"/>
    <mergeCell ref="G72:N72"/>
    <mergeCell ref="G77:N78"/>
  </mergeCells>
  <phoneticPr fontId="2" type="noConversion"/>
  <pageMargins left="0.39370078740157483" right="0.39370078740157483" top="0.39370078740157483" bottom="0.39370078740157483" header="0" footer="0"/>
  <pageSetup paperSize="9" scale="97" orientation="portrait" r:id="rId1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2"/>
  <legacyDrawing r:id="rId3"/>
  <controls>
    <mc:AlternateContent xmlns:mc="http://schemas.openxmlformats.org/markup-compatibility/2006">
      <mc:Choice Requires="x14">
        <control shapeId="1027" r:id="rId4" name="CommandButton2">
          <controlPr defaultSize="0" print="0" autoLine="0" r:id="rId5">
            <anchor moveWithCells="1">
              <from>
                <xdr:col>48</xdr:col>
                <xdr:colOff>0</xdr:colOff>
                <xdr:row>44</xdr:row>
                <xdr:rowOff>66675</xdr:rowOff>
              </from>
              <to>
                <xdr:col>53</xdr:col>
                <xdr:colOff>38100</xdr:colOff>
                <xdr:row>46</xdr:row>
                <xdr:rowOff>9525</xdr:rowOff>
              </to>
            </anchor>
          </controlPr>
        </control>
      </mc:Choice>
      <mc:Fallback>
        <control shapeId="1027" r:id="rId4" name="CommandButton2"/>
      </mc:Fallback>
    </mc:AlternateContent>
    <mc:AlternateContent xmlns:mc="http://schemas.openxmlformats.org/markup-compatibility/2006">
      <mc:Choice Requires="x14">
        <control shapeId="1026" r:id="rId6" name="CommandButton1">
          <controlPr defaultSize="0" print="0" autoLine="0" r:id="rId7">
            <anchor moveWithCells="1">
              <from>
                <xdr:col>20</xdr:col>
                <xdr:colOff>9525</xdr:colOff>
                <xdr:row>44</xdr:row>
                <xdr:rowOff>85725</xdr:rowOff>
              </from>
              <to>
                <xdr:col>25</xdr:col>
                <xdr:colOff>47625</xdr:colOff>
                <xdr:row>46</xdr:row>
                <xdr:rowOff>28575</xdr:rowOff>
              </to>
            </anchor>
          </controlPr>
        </control>
      </mc:Choice>
      <mc:Fallback>
        <control shapeId="1026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Helle</cp:lastModifiedBy>
  <cp:lastPrinted>2016-06-19T11:01:22Z</cp:lastPrinted>
  <dcterms:created xsi:type="dcterms:W3CDTF">2002-02-21T07:48:38Z</dcterms:created>
  <dcterms:modified xsi:type="dcterms:W3CDTF">2016-06-19T11:01:52Z</dcterms:modified>
</cp:coreProperties>
</file>